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570" windowHeight="7950" activeTab="0"/>
  </bookViews>
  <sheets>
    <sheet name="Date_Contact" sheetId="1" r:id="rId1"/>
    <sheet name="Documente unitate" sheetId="2" r:id="rId2"/>
    <sheet name="Personal" sheetId="3" r:id="rId3"/>
    <sheet name="Renar_ISO15189" sheetId="4" r:id="rId4"/>
    <sheet name="Control_extern" sheetId="5" r:id="rId5"/>
    <sheet name="Aparate_laborator" sheetId="6" r:id="rId6"/>
    <sheet name="Aparate_Citologie_Histo" sheetId="7" r:id="rId7"/>
    <sheet name="Punct extern recoltare" sheetId="8" r:id="rId8"/>
    <sheet name="Oferta_nr_servicii_lab" sheetId="9" r:id="rId9"/>
    <sheet name="Oferta_histopatologie" sheetId="10" r:id="rId10"/>
    <sheet name="Sheet1" sheetId="11" state="hidden" r:id="rId11"/>
    <sheet name="Sheet2" sheetId="12" state="hidden" r:id="rId12"/>
  </sheets>
  <externalReferences>
    <externalReference r:id="rId15"/>
  </externalReferences>
  <definedNames>
    <definedName name="Asistent">'Sheet1'!$F$1:$F$2</definedName>
    <definedName name="Biochimist_medical">'Sheet1'!$D$1:$D$2</definedName>
    <definedName name="Biolog_medical">'Sheet1'!$C$1:$C$2</definedName>
    <definedName name="Cat_pers">'Sheet1'!$A$1:$A$9</definedName>
    <definedName name="Chimist_medical">'Sheet1'!$E$1:$E$2</definedName>
    <definedName name="Compart">'Sheet1'!$G$1:$G$5</definedName>
    <definedName name="conformitate" localSheetId="5">'Aparate_laborator'!#REF!</definedName>
    <definedName name="Hematologie">'Sheet2'!$M$10:$M$11</definedName>
    <definedName name="Medic">'Sheet1'!$B$1:$B$2</definedName>
    <definedName name="_xlnm.Print_Area" localSheetId="6">'Aparate_Citologie_Histo'!$A$2:$K$28</definedName>
    <definedName name="_xlnm.Print_Area" localSheetId="5">'Aparate_laborator'!$A$2:$L$54</definedName>
    <definedName name="_xlnm.Print_Area" localSheetId="9">'Oferta_histopatologie'!$A$2:$F$24</definedName>
    <definedName name="_xlnm.Print_Area" localSheetId="2">'Personal'!$A$1:$Q$39</definedName>
    <definedName name="_xlnm.Print_Area" localSheetId="7">'Punct extern recoltare'!$A$1:$J$24</definedName>
    <definedName name="_xlnm.Print_Titles" localSheetId="5">'Aparate_laborator'!$2:$6</definedName>
    <definedName name="_xlnm.Print_Titles" localSheetId="4">'Control_extern'!$2:$6</definedName>
    <definedName name="_xlnm.Print_Titles" localSheetId="8">'Oferta_nr_servicii_lab'!$4:$7</definedName>
    <definedName name="_xlnm.Print_Titles" localSheetId="2">'Personal'!$2:$4</definedName>
    <definedName name="_xlnm.Print_Titles" localSheetId="3">'Renar_ISO15189'!$2:$6</definedName>
    <definedName name="Tip">'Sheet1'!$H$1:$H$6</definedName>
  </definedNames>
  <calcPr fullCalcOnLoad="1"/>
</workbook>
</file>

<file path=xl/comments12.xml><?xml version="1.0" encoding="utf-8"?>
<comments xmlns="http://schemas.openxmlformats.org/spreadsheetml/2006/main">
  <authors>
    <author>GM</author>
  </authors>
  <commentList>
    <comment ref="F8" authorId="0">
      <text>
        <r>
          <rPr>
            <b/>
            <sz val="8"/>
            <rFont val="Tahoma"/>
            <family val="2"/>
          </rPr>
          <t>GM:</t>
        </r>
        <r>
          <rPr>
            <sz val="8"/>
            <rFont val="Tahoma"/>
            <family val="2"/>
          </rPr>
          <t xml:space="preserve">
Data care apare inscrisa si pe fisa tehnica a aparatului</t>
        </r>
      </text>
    </comment>
    <comment ref="G9" authorId="0">
      <text>
        <r>
          <rPr>
            <b/>
            <sz val="8"/>
            <rFont val="Tahoma"/>
            <family val="2"/>
          </rPr>
          <t>GM:</t>
        </r>
        <r>
          <rPr>
            <sz val="8"/>
            <rFont val="Tahoma"/>
            <family val="2"/>
          </rPr>
          <t xml:space="preserve">
Contract vanzare-cumparare, comodat, etc</t>
        </r>
      </text>
    </comment>
    <comment ref="H9" authorId="0">
      <text>
        <r>
          <rPr>
            <b/>
            <sz val="8"/>
            <rFont val="Tahoma"/>
            <family val="2"/>
          </rPr>
          <t>GM:</t>
        </r>
        <r>
          <rPr>
            <sz val="8"/>
            <rFont val="Tahoma"/>
            <family val="2"/>
          </rPr>
          <t xml:space="preserve">
Numarul si data facturii, nr./data contract comodat, etc</t>
        </r>
      </text>
    </comment>
  </commentList>
</comments>
</file>

<file path=xl/comments2.xml><?xml version="1.0" encoding="utf-8"?>
<comments xmlns="http://schemas.openxmlformats.org/spreadsheetml/2006/main">
  <authors>
    <author>WSCT2013</author>
  </authors>
  <commentList>
    <comment ref="J4" authorId="0">
      <text>
        <r>
          <rPr>
            <sz val="9"/>
            <rFont val="Tahoma"/>
            <family val="2"/>
          </rPr>
          <t xml:space="preserve">Laboratoarele completeaza pentru certificatul RENAR
</t>
        </r>
      </text>
    </comment>
  </commentList>
</comments>
</file>

<file path=xl/comments3.xml><?xml version="1.0" encoding="utf-8"?>
<comments xmlns="http://schemas.openxmlformats.org/spreadsheetml/2006/main">
  <authors>
    <author>CJASS Constanta</author>
    <author>WSCT2013</author>
    <author>Admin-Hp</author>
  </authors>
  <commentList>
    <comment ref="Q9" authorId="0">
      <text>
        <r>
          <rPr>
            <sz val="8"/>
            <rFont val="Tahoma"/>
            <family val="2"/>
          </rPr>
          <t xml:space="preserve">
Nr.total ore pe saptama prestate de angajat</t>
        </r>
      </text>
    </comment>
    <comment ref="F9" authorId="1">
      <text>
        <r>
          <rPr>
            <sz val="9"/>
            <rFont val="Tahoma"/>
            <family val="2"/>
          </rPr>
          <t>Laborator;Anatomo-patologie; etc,</t>
        </r>
      </text>
    </comment>
    <comment ref="E9" authorId="0">
      <text>
        <r>
          <rPr>
            <sz val="8"/>
            <rFont val="Tahoma"/>
            <family val="2"/>
          </rPr>
          <t xml:space="preserve">
Primar,specialist,principal (pentru medici,biologi,biochimisti,chimisti)</t>
        </r>
      </text>
    </comment>
    <comment ref="H9" authorId="1">
      <text>
        <r>
          <rPr>
            <sz val="9"/>
            <rFont val="Tahoma"/>
            <family val="2"/>
          </rPr>
          <t>Pers. cu studii superioare,compartimentul in care desfasoara activitate,hematologie;biochimie;imunologie;microbiologie.</t>
        </r>
      </text>
    </comment>
    <comment ref="I9" authorId="2">
      <text>
        <r>
          <rPr>
            <sz val="9"/>
            <rFont val="Tahoma"/>
            <family val="2"/>
          </rPr>
          <t xml:space="preserve">
Unde este cazul</t>
        </r>
      </text>
    </comment>
  </commentList>
</comments>
</file>

<file path=xl/comments6.xml><?xml version="1.0" encoding="utf-8"?>
<comments xmlns="http://schemas.openxmlformats.org/spreadsheetml/2006/main">
  <authors>
    <author>GM</author>
    <author>Utilizator</author>
  </authors>
  <commentList>
    <comment ref="H9" authorId="0">
      <text>
        <r>
          <rPr>
            <b/>
            <sz val="8"/>
            <rFont val="Tahoma"/>
            <family val="2"/>
          </rPr>
          <t>GM:</t>
        </r>
        <r>
          <rPr>
            <sz val="8"/>
            <rFont val="Tahoma"/>
            <family val="2"/>
          </rPr>
          <t xml:space="preserve">
Numarul si data facturii, nr./data contract comodat, etc</t>
        </r>
      </text>
    </comment>
    <comment ref="G9" authorId="0">
      <text>
        <r>
          <rPr>
            <b/>
            <sz val="8"/>
            <rFont val="Tahoma"/>
            <family val="2"/>
          </rPr>
          <t>GM:</t>
        </r>
        <r>
          <rPr>
            <sz val="8"/>
            <rFont val="Tahoma"/>
            <family val="2"/>
          </rPr>
          <t xml:space="preserve">
Contract vanzare-cumparare, comodat, etc</t>
        </r>
      </text>
    </comment>
    <comment ref="C8" authorId="0">
      <text>
        <r>
          <rPr>
            <b/>
            <sz val="8"/>
            <rFont val="Tahoma"/>
            <family val="2"/>
          </rPr>
          <t>GM:</t>
        </r>
        <r>
          <rPr>
            <sz val="8"/>
            <rFont val="Tahoma"/>
            <family val="2"/>
          </rPr>
          <t xml:space="preserve">
Denumirea comerciala a aparatului
Ex: Pentra 60+, Urilux ,Hitachi 700,Chemwell 2910</t>
        </r>
      </text>
    </comment>
    <comment ref="E8" authorId="1">
      <text>
        <r>
          <rPr>
            <b/>
            <sz val="9"/>
            <rFont val="Tahoma"/>
            <family val="2"/>
          </rPr>
          <t>Utilizator:</t>
        </r>
        <r>
          <rPr>
            <sz val="9"/>
            <rFont val="Tahoma"/>
            <family val="2"/>
          </rPr>
          <t xml:space="preserve">
data care apare inscrisa si pe fisa tehnica a aparatului</t>
        </r>
      </text>
    </comment>
  </commentList>
</comments>
</file>

<file path=xl/comments7.xml><?xml version="1.0" encoding="utf-8"?>
<comments xmlns="http://schemas.openxmlformats.org/spreadsheetml/2006/main">
  <authors>
    <author>GM</author>
  </authors>
  <commentList>
    <comment ref="G9" authorId="0">
      <text>
        <r>
          <rPr>
            <b/>
            <sz val="8"/>
            <rFont val="Tahoma"/>
            <family val="2"/>
          </rPr>
          <t>GM:</t>
        </r>
        <r>
          <rPr>
            <sz val="8"/>
            <rFont val="Tahoma"/>
            <family val="2"/>
          </rPr>
          <t xml:space="preserve">
Numarul si data facturii, nr./data contract comodat, etc</t>
        </r>
      </text>
    </comment>
    <comment ref="F9" authorId="0">
      <text>
        <r>
          <rPr>
            <b/>
            <sz val="8"/>
            <rFont val="Tahoma"/>
            <family val="2"/>
          </rPr>
          <t>GM:</t>
        </r>
        <r>
          <rPr>
            <sz val="8"/>
            <rFont val="Tahoma"/>
            <family val="2"/>
          </rPr>
          <t xml:space="preserve">
Contract vanzare-cumparare, comodat, etc</t>
        </r>
      </text>
    </comment>
    <comment ref="E8" authorId="0">
      <text>
        <r>
          <rPr>
            <b/>
            <sz val="8"/>
            <rFont val="Tahoma"/>
            <family val="2"/>
          </rPr>
          <t>GM:</t>
        </r>
        <r>
          <rPr>
            <sz val="8"/>
            <rFont val="Tahoma"/>
            <family val="2"/>
          </rPr>
          <t xml:space="preserve">
Data care apare inscrisa si pe fisa tehnica a aparatului</t>
        </r>
      </text>
    </comment>
    <comment ref="C8" authorId="0">
      <text>
        <r>
          <rPr>
            <b/>
            <sz val="8"/>
            <rFont val="Tahoma"/>
            <family val="2"/>
          </rPr>
          <t>GM:</t>
        </r>
        <r>
          <rPr>
            <sz val="8"/>
            <rFont val="Tahoma"/>
            <family val="2"/>
          </rPr>
          <t xml:space="preserve">
Denumirea comerciala a aparatului
Ex: Pentra 60+, Urilux ,Hitachi 700,Chemwell 2910</t>
        </r>
      </text>
    </comment>
  </commentList>
</comments>
</file>

<file path=xl/sharedStrings.xml><?xml version="1.0" encoding="utf-8"?>
<sst xmlns="http://schemas.openxmlformats.org/spreadsheetml/2006/main" count="2284" uniqueCount="581">
  <si>
    <t>APTT</t>
  </si>
  <si>
    <t>ATPO</t>
  </si>
  <si>
    <t>Nr. Crt.</t>
  </si>
  <si>
    <t>Cod</t>
  </si>
  <si>
    <t>Denumirea analizei de laborator</t>
  </si>
  <si>
    <t xml:space="preserve">Numărătoare reticulocite  </t>
  </si>
  <si>
    <t xml:space="preserve">Anticorpi specifici anti Rh la gravidă    </t>
  </si>
  <si>
    <t>Feritină serică</t>
  </si>
  <si>
    <t>Creatinkinaza CK</t>
  </si>
  <si>
    <t xml:space="preserve">Gama GT                                                  </t>
  </si>
  <si>
    <t>Fosfor  (fosfat seric)</t>
  </si>
  <si>
    <t>Parathormonul seric (PTH)</t>
  </si>
  <si>
    <t xml:space="preserve">Hormonul foliculinostimulant FSH                                                     </t>
  </si>
  <si>
    <t xml:space="preserve">Hormonul luteinizant (LH)                                                </t>
  </si>
  <si>
    <t xml:space="preserve">Cortizol                                                </t>
  </si>
  <si>
    <t>Testosteron</t>
  </si>
  <si>
    <t xml:space="preserve">Estradiol                                               </t>
  </si>
  <si>
    <t xml:space="preserve">Progesteron                                             </t>
  </si>
  <si>
    <t xml:space="preserve">Prolactină                                              </t>
  </si>
  <si>
    <t xml:space="preserve">Complement seric C3                                     </t>
  </si>
  <si>
    <t xml:space="preserve">Complement seric C4                                     </t>
  </si>
  <si>
    <t xml:space="preserve">IgG seric                                               </t>
  </si>
  <si>
    <t xml:space="preserve">IgA, seric                                              </t>
  </si>
  <si>
    <t xml:space="preserve">IgM seric                                               </t>
  </si>
  <si>
    <t xml:space="preserve">IgE seric                                               </t>
  </si>
  <si>
    <t xml:space="preserve">Factor rheumatoid                                        </t>
  </si>
  <si>
    <t xml:space="preserve">PSA                                                    </t>
  </si>
  <si>
    <t xml:space="preserve">Exudat faringian </t>
  </si>
  <si>
    <t>Examen urină</t>
  </si>
  <si>
    <t xml:space="preserve">Examene materii fecale                                               </t>
  </si>
  <si>
    <t xml:space="preserve">Examen micologic materii fecale - Examen microscopic nativ si colorat, cultură și identificare fungică </t>
  </si>
  <si>
    <t>Depistare hemoragii oculte</t>
  </si>
  <si>
    <t xml:space="preserve">Examene din secreții vaginale </t>
  </si>
  <si>
    <t xml:space="preserve">Examene din secreții vaginale - Examen microscopic nativ și colorat, cultură și identificare bacteriana   </t>
  </si>
  <si>
    <t xml:space="preserve">Examene din secreții vaginale - Examen microscopic nativ si colorat, cultură și identificare fungică </t>
  </si>
  <si>
    <t>Examene din secreții uretrale</t>
  </si>
  <si>
    <t xml:space="preserve">Examene din secreții uretrale - Examen microscopic nativ și colorat, cultură și identificare bacteriană </t>
  </si>
  <si>
    <t>Examene din secreții uretrale - Examen microscopic nativ și colorat, cultură și identificare fungică</t>
  </si>
  <si>
    <t>Examene din secreții otice</t>
  </si>
  <si>
    <t xml:space="preserve">Examen bacteriologic din secreții otice - Examen microscopic nativ și colorat, cultură și identificare bacteriană </t>
  </si>
  <si>
    <t>Examen fungic din secreții otice - Examen microscopic nativ și colorat, cultură și identificare fungică</t>
  </si>
  <si>
    <t>Examene din secreții nazale</t>
  </si>
  <si>
    <t>Examene din secreții conjunctivale</t>
  </si>
  <si>
    <t xml:space="preserve">Examen bacteriologic din secreții conjunctivale - Examen microscopic nativ și colorat, cultură și  identificare bacteriană </t>
  </si>
  <si>
    <t>Examen fungic din secreții conjunctivale - Examen microscopic nativ și colorat, cultură și identificare fungică</t>
  </si>
  <si>
    <t>Examene din colecție purulentă</t>
  </si>
  <si>
    <t xml:space="preserve">Examen bacteriologic din colecție purulentă - Examen microscopic nativ și colorat, cultură și  identificare bacteriană </t>
  </si>
  <si>
    <t>Examen fungic din colecție purulentă - Examen microscopic nativ și colorat, cultură și identificare fungică</t>
  </si>
  <si>
    <t>Testarea sensibilității la substanțe antimicrobiene și antifungice</t>
  </si>
  <si>
    <t xml:space="preserve">Citodiagnostic lichid de puncție                        </t>
  </si>
  <si>
    <t>2.6001</t>
  </si>
  <si>
    <t>2.6002</t>
  </si>
  <si>
    <t>2.6003</t>
  </si>
  <si>
    <t>2.6040</t>
  </si>
  <si>
    <t>2.60501</t>
  </si>
  <si>
    <t>2.60502</t>
  </si>
  <si>
    <t>2.6059</t>
  </si>
  <si>
    <t>2.6101</t>
  </si>
  <si>
    <t>2.6102</t>
  </si>
  <si>
    <t>2.6103</t>
  </si>
  <si>
    <t>2.1002</t>
  </si>
  <si>
    <t>2.1003</t>
  </si>
  <si>
    <t>2.10063</t>
  </si>
  <si>
    <t>2.1011</t>
  </si>
  <si>
    <t>2.1012</t>
  </si>
  <si>
    <t>2.1014</t>
  </si>
  <si>
    <t>2.1015</t>
  </si>
  <si>
    <t>2.1016</t>
  </si>
  <si>
    <t>2.1020</t>
  </si>
  <si>
    <t>2.10303</t>
  </si>
  <si>
    <t>2.10304</t>
  </si>
  <si>
    <t>2.10305</t>
  </si>
  <si>
    <t>2.10306</t>
  </si>
  <si>
    <t>2.10402</t>
  </si>
  <si>
    <t>2.10403</t>
  </si>
  <si>
    <t>2.10404</t>
  </si>
  <si>
    <t>2.10406</t>
  </si>
  <si>
    <t>2.10409</t>
  </si>
  <si>
    <t>2.10500</t>
  </si>
  <si>
    <t>2.10501</t>
  </si>
  <si>
    <t>2.10503</t>
  </si>
  <si>
    <t>2.10504</t>
  </si>
  <si>
    <t>2.10505</t>
  </si>
  <si>
    <t>2.10506</t>
  </si>
  <si>
    <t>2.10507</t>
  </si>
  <si>
    <t>2.2600</t>
  </si>
  <si>
    <t>2.2604</t>
  </si>
  <si>
    <t>2.2612</t>
  </si>
  <si>
    <t>2.2622</t>
  </si>
  <si>
    <t>2.2623</t>
  </si>
  <si>
    <t>2.2500</t>
  </si>
  <si>
    <t>2.2502</t>
  </si>
  <si>
    <t>2.2507</t>
  </si>
  <si>
    <t>2.2509</t>
  </si>
  <si>
    <t>2.2510</t>
  </si>
  <si>
    <t>2.2514</t>
  </si>
  <si>
    <t>2.2521</t>
  </si>
  <si>
    <t>2.2522</t>
  </si>
  <si>
    <t>2.2523</t>
  </si>
  <si>
    <t>2.2525</t>
  </si>
  <si>
    <t>2.327091</t>
  </si>
  <si>
    <t>2.327092</t>
  </si>
  <si>
    <t>2.327093</t>
  </si>
  <si>
    <t>2.32710</t>
  </si>
  <si>
    <t>2.40000</t>
  </si>
  <si>
    <t>2.40010</t>
  </si>
  <si>
    <t>2.40013</t>
  </si>
  <si>
    <t>2.40203</t>
  </si>
  <si>
    <t>2.430011</t>
  </si>
  <si>
    <t>2.430012</t>
  </si>
  <si>
    <t>2.43010</t>
  </si>
  <si>
    <t>2.43011</t>
  </si>
  <si>
    <t>2.43012</t>
  </si>
  <si>
    <t>2.43014</t>
  </si>
  <si>
    <t>2.40053</t>
  </si>
  <si>
    <t>2.43044</t>
  </si>
  <si>
    <t>2.43135</t>
  </si>
  <si>
    <t>2.43136</t>
  </si>
  <si>
    <t>2.3025</t>
  </si>
  <si>
    <t>2.50102</t>
  </si>
  <si>
    <t>2.3100</t>
  </si>
  <si>
    <t>2.3062</t>
  </si>
  <si>
    <t>2.5100</t>
  </si>
  <si>
    <t>2.2701</t>
  </si>
  <si>
    <t>2.3074</t>
  </si>
  <si>
    <t>2.50114</t>
  </si>
  <si>
    <t>2.50115</t>
  </si>
  <si>
    <t>2.50119</t>
  </si>
  <si>
    <t>2.3022</t>
  </si>
  <si>
    <t>2.50103</t>
  </si>
  <si>
    <t>2.5032</t>
  </si>
  <si>
    <t>2.313</t>
  </si>
  <si>
    <t>2.502</t>
  </si>
  <si>
    <t>2.9022</t>
  </si>
  <si>
    <t>2.9025</t>
  </si>
  <si>
    <t>2.9160</t>
  </si>
  <si>
    <t>2.9030</t>
  </si>
  <si>
    <t>2.50120_2</t>
  </si>
  <si>
    <t>2.50110</t>
  </si>
  <si>
    <t>2.3040</t>
  </si>
  <si>
    <t>2.3050</t>
  </si>
  <si>
    <t>2.3080</t>
  </si>
  <si>
    <t>2.50120_1</t>
  </si>
  <si>
    <t>2.43040</t>
  </si>
  <si>
    <t xml:space="preserve">Hematologie - cate 1 punct pentru fiecare participare din anul calendaristic anterior a fiecarei analize din domeniu (cu conditia efectuarii de cel putin 4 ori)                                                         </t>
  </si>
  <si>
    <t>Total Puncte</t>
  </si>
  <si>
    <t xml:space="preserve">Biochimie - serică și urinară - cate 1 punct pentru fiecare participare din anul calendaristic anterior a fiecarei analize din domeniu (cu conditia efectuarii de cel putin 4 ori)            </t>
  </si>
  <si>
    <t xml:space="preserve">Imunologie - cate 2 puncte pentru fiecare participare din anul calendaristic anterior a fiecarei analize din domeniu (cu conditia efectuarii de cel putin 4 ori)                                                            </t>
  </si>
  <si>
    <t xml:space="preserve"> Microbiologie - cate 3 puncte pentru fiecare participare din anul calendaristic anterior a fiecarei analize din domeniu (cu conditia efectuarii de cel putin 4 ori)   </t>
  </si>
  <si>
    <t xml:space="preserve">Examinări histopatologice și citologice - cate 3 puncte pentru fiecare participare din anul calendaristic anterior a fiecarei analize din domeniu (cu conditia efectuarii de cel putin 4 ori)   </t>
  </si>
  <si>
    <t>Total Hematologie</t>
  </si>
  <si>
    <t>Total Biochimie serica si urinara</t>
  </si>
  <si>
    <t>Total Imunologie</t>
  </si>
  <si>
    <t>Total Microbiologie</t>
  </si>
  <si>
    <t>Total Examinari histopatologice si citologie</t>
  </si>
  <si>
    <t>Hematologie</t>
  </si>
  <si>
    <t>Imunologie</t>
  </si>
  <si>
    <t>Microbiologie</t>
  </si>
  <si>
    <t>Histopatologie si Citologie</t>
  </si>
  <si>
    <t>Domeniul</t>
  </si>
  <si>
    <t>Biochimie serica si urinara</t>
  </si>
  <si>
    <t>Total</t>
  </si>
  <si>
    <t>Criteriul de calitate - subcriteriul "Participare la schemele de testarea a competentei"</t>
  </si>
  <si>
    <t>Reprezentant legal,</t>
  </si>
  <si>
    <t>Furnizor:</t>
  </si>
  <si>
    <t xml:space="preserve">Hemoleucogramă completă - hemoglobină, hematocrit, numărătoare eritrocite, numărătoare leucocite, numărătoare trombocite, formulă leucocitară, indici eritrocitari </t>
  </si>
  <si>
    <t xml:space="preserve">Examen citologic al frotiului sanguin    </t>
  </si>
  <si>
    <t xml:space="preserve">VSH </t>
  </si>
  <si>
    <t xml:space="preserve">Determinare la gravidă a grupului sanguin ABO </t>
  </si>
  <si>
    <t xml:space="preserve">Determinare la gravidă a grupului sanguin Rh </t>
  </si>
  <si>
    <t>Timp Quick și INR  (International Normalised Ratio)</t>
  </si>
  <si>
    <t xml:space="preserve">Fibrinogenemie  </t>
  </si>
  <si>
    <t xml:space="preserve">Proteine totale serice </t>
  </si>
  <si>
    <t xml:space="preserve">Electroforeza proteinelor serice </t>
  </si>
  <si>
    <t xml:space="preserve">Uree serică  </t>
  </si>
  <si>
    <t xml:space="preserve">Acid uric seric  </t>
  </si>
  <si>
    <t xml:space="preserve">Creatinină serică </t>
  </si>
  <si>
    <t xml:space="preserve">Bilirubină totală  </t>
  </si>
  <si>
    <t xml:space="preserve">Bilirubină directă </t>
  </si>
  <si>
    <t xml:space="preserve">Glicemie </t>
  </si>
  <si>
    <t xml:space="preserve">Colesterol seric total </t>
  </si>
  <si>
    <t xml:space="preserve">HDL colesterol </t>
  </si>
  <si>
    <t xml:space="preserve">LDL colesterol  </t>
  </si>
  <si>
    <t xml:space="preserve">Trigliceride serice  </t>
  </si>
  <si>
    <t xml:space="preserve">TGP </t>
  </si>
  <si>
    <t xml:space="preserve">TGO </t>
  </si>
  <si>
    <t xml:space="preserve">Fosfatază alcalină </t>
  </si>
  <si>
    <t xml:space="preserve">Sodiu seric </t>
  </si>
  <si>
    <t>Potasiu seric</t>
  </si>
  <si>
    <t xml:space="preserve">Calciu seric total </t>
  </si>
  <si>
    <t xml:space="preserve">Calciu ionic seric  </t>
  </si>
  <si>
    <t xml:space="preserve">Magneziemie </t>
  </si>
  <si>
    <t>Sideremie</t>
  </si>
  <si>
    <t xml:space="preserve">Examen complet de urină (sumar + sediment) </t>
  </si>
  <si>
    <t>Dozare proteine urinare</t>
  </si>
  <si>
    <t xml:space="preserve">Microalbuminuria (albumină urinară) </t>
  </si>
  <si>
    <t xml:space="preserve">Dozare glucoză urinară </t>
  </si>
  <si>
    <t>Creatinină urinară</t>
  </si>
  <si>
    <t>TSH</t>
  </si>
  <si>
    <t xml:space="preserve">FT4 </t>
  </si>
  <si>
    <t>Anti-HAV IgM</t>
  </si>
  <si>
    <t xml:space="preserve">Ag HBs (screening) </t>
  </si>
  <si>
    <t xml:space="preserve">Anti HCV </t>
  </si>
  <si>
    <t>Testare HIV la gravidă</t>
  </si>
  <si>
    <t xml:space="preserve">ASLO </t>
  </si>
  <si>
    <t xml:space="preserve">VDRL sau RPR </t>
  </si>
  <si>
    <t xml:space="preserve">Confirmare TPHA </t>
  </si>
  <si>
    <t xml:space="preserve">Proteina C reactivă </t>
  </si>
  <si>
    <t>free PSA</t>
  </si>
  <si>
    <t xml:space="preserve">Examen bacteriologic exudat faringian - Examen microscopic nativ si colorat, cultură și identificare bacteriană   </t>
  </si>
  <si>
    <t>Examen fungic exudat faringian - Examen microscopic nativ si colorat, cultură și identificare fungică</t>
  </si>
  <si>
    <t xml:space="preserve">Urocultură   - Examen microscopic nativ si colorat, cultură și  identificare bacteriana </t>
  </si>
  <si>
    <t>Coprocultură  Examen microscopic nativ și colorat, cultură și identificare bacteriană</t>
  </si>
  <si>
    <t xml:space="preserve">Examen fungic din secreții nazale - Examen microscopic nativ și colorat, cultură și  identificare fungică </t>
  </si>
  <si>
    <t xml:space="preserve">Antibiograma </t>
  </si>
  <si>
    <t xml:space="preserve">Antifungigrama </t>
  </si>
  <si>
    <t>Examen coproparazitologic</t>
  </si>
  <si>
    <t>2.9021_1</t>
  </si>
  <si>
    <t xml:space="preserve">Examen histopatologic procedura completa HE*(1-3 blocuri) *7)                  </t>
  </si>
  <si>
    <t>2.9021_2</t>
  </si>
  <si>
    <t xml:space="preserve">Examen histopatologic procedura completa HE*(4-6 blocuri) *7)                  </t>
  </si>
  <si>
    <t>2.9010_1</t>
  </si>
  <si>
    <t xml:space="preserve">Examen histopatologic procedura completa HE* si coloratii speciale(1-3 blocuri) *7)                  </t>
  </si>
  <si>
    <t>2.9010_2</t>
  </si>
  <si>
    <t xml:space="preserve">Examen histopatologic procedura completa HE* si coloratii speciale(4-6 blocuri) *7)                  </t>
  </si>
  <si>
    <t>Teste imunohistochimice *)</t>
  </si>
  <si>
    <t xml:space="preserve">Citodiagnostic sputa prin incluzii la parafina (1-3 blocuri)          </t>
  </si>
  <si>
    <t xml:space="preserve">Examen citologic cervico-vaginal Babes-Papanicolau            </t>
  </si>
  <si>
    <t>Acreditare ISO 15189</t>
  </si>
  <si>
    <t>Puncte cf.Anexa 19</t>
  </si>
  <si>
    <t xml:space="preserve">Hematologie                                                         </t>
  </si>
  <si>
    <t>Hemoleucogramă completă - hemoglobină, hematocrit, numărătoare eritrocite, numărătoare leucocite, numărătoare trombocite, formulă leucocitară, indici eritrocitari</t>
  </si>
  <si>
    <t xml:space="preserve">Examen citologic al frotiului sanguin </t>
  </si>
  <si>
    <t>VSH</t>
  </si>
  <si>
    <t xml:space="preserve">Determinare la gravidă a grupului sanguin ABO  </t>
  </si>
  <si>
    <t>Timp Quick și INR (International Normalised Ratio)</t>
  </si>
  <si>
    <t xml:space="preserve">Biochimie - serică și urinară           </t>
  </si>
  <si>
    <t xml:space="preserve">Electroforeza proteinelor serice  </t>
  </si>
  <si>
    <t xml:space="preserve">Uree serică </t>
  </si>
  <si>
    <t xml:space="preserve">Glicemie  </t>
  </si>
  <si>
    <t xml:space="preserve">Colesterol seric total  </t>
  </si>
  <si>
    <t>HDL colesterol</t>
  </si>
  <si>
    <t xml:space="preserve">Trigliceride serice </t>
  </si>
  <si>
    <t xml:space="preserve">TGO  </t>
  </si>
  <si>
    <t xml:space="preserve">Fosfatază alcalină  </t>
  </si>
  <si>
    <t xml:space="preserve">Sodiu seric  </t>
  </si>
  <si>
    <t xml:space="preserve">Potasiu seric </t>
  </si>
  <si>
    <t xml:space="preserve">Calciu seric total  </t>
  </si>
  <si>
    <t xml:space="preserve">Magneziemie  </t>
  </si>
  <si>
    <t xml:space="preserve">Sideremie </t>
  </si>
  <si>
    <t xml:space="preserve">Dozare proteine urinare  </t>
  </si>
  <si>
    <t>Dozare glucoză urinară</t>
  </si>
  <si>
    <t xml:space="preserve">Creatinină urinară </t>
  </si>
  <si>
    <t xml:space="preserve">Imunologie                                                          </t>
  </si>
  <si>
    <t xml:space="preserve">TSH </t>
  </si>
  <si>
    <t>FT4</t>
  </si>
  <si>
    <t xml:space="preserve">Anti-HAV IgM </t>
  </si>
  <si>
    <t>Ag HBs (screening)</t>
  </si>
  <si>
    <t>Anti HCV</t>
  </si>
  <si>
    <t xml:space="preserve">Testare HIV la gravidă </t>
  </si>
  <si>
    <t xml:space="preserve">ASLO  </t>
  </si>
  <si>
    <t xml:space="preserve">VDRL  sau RPR   </t>
  </si>
  <si>
    <t xml:space="preserve">free PSA </t>
  </si>
  <si>
    <t xml:space="preserve"> Microbiologie</t>
  </si>
  <si>
    <t xml:space="preserve">Examen bacteriologic exudat faringian - Examen microscopic nativ si colorat, cultură și identificare bacteriană  </t>
  </si>
  <si>
    <t xml:space="preserve">Examen fungic exudat faringian - Examen microscopic nativ si colorat, cultură și identificare fungică </t>
  </si>
  <si>
    <t xml:space="preserve">Urocultură  - Examen microscopic nativ si colorat, cultură și  identificare bacteriana </t>
  </si>
  <si>
    <t xml:space="preserve">Examen coproparazitologic </t>
  </si>
  <si>
    <t xml:space="preserve">Examen bacteriologic din secreții nazale - Examen microscopic nativ și colorat, cultură și identificare bacteriană </t>
  </si>
  <si>
    <t xml:space="preserve">Examen fungic din secreții nazale - Examen microscopic nativ și colorat, cultură și  identificare fungică  </t>
  </si>
  <si>
    <t>Antibiograma</t>
  </si>
  <si>
    <t>Total investigatii acreditate / puncte</t>
  </si>
  <si>
    <t>APARATURA  - LABORATOR DE ANALIZE MEDICALE</t>
  </si>
  <si>
    <t>Nr. Crt</t>
  </si>
  <si>
    <t>Tip aparat</t>
  </si>
  <si>
    <t>Denumire aparat</t>
  </si>
  <si>
    <t xml:space="preserve">Nr.teste/ora </t>
  </si>
  <si>
    <t>Serie si numar</t>
  </si>
  <si>
    <t>Document care dovedeste detinerea legala a aparatului</t>
  </si>
  <si>
    <t>Tipul documentului</t>
  </si>
  <si>
    <t>Numarul si data documentului</t>
  </si>
  <si>
    <t>Hemostază - analizor coagulare semiautomat</t>
  </si>
  <si>
    <t>Hemostaza - analizor coagulare complet automat</t>
  </si>
  <si>
    <t>Imunohematologie - aparat automat de citire VSH intre 1 - 10 pozitii</t>
  </si>
  <si>
    <t>Imunohematologie - aparat automat de citire VSH intre 11 - 20 pozitii</t>
  </si>
  <si>
    <t>Imunohematologie - aparat automat de citire VSH peste 21 pozitii</t>
  </si>
  <si>
    <t>Analizor automat - microbiologie(bacteriologie+micologie)</t>
  </si>
  <si>
    <t xml:space="preserve">Biochimie - analizor semiautomat </t>
  </si>
  <si>
    <t xml:space="preserve">Biochimie - Analizor automat </t>
  </si>
  <si>
    <t>Biochimie - Analizor automat cu determinare şi prin turbidimetrie</t>
  </si>
  <si>
    <t>Biochimie - Analizor automat cu determinare şi prin turbidimetrie, inclusiv modul de ioni</t>
  </si>
  <si>
    <t>Biochimie - analizor semiautomat pentru electroforeza</t>
  </si>
  <si>
    <t>Biochimie - analizor automat pentru electroforeza</t>
  </si>
  <si>
    <t>Examen de urina - Analizor semiautomat</t>
  </si>
  <si>
    <t xml:space="preserve">Examen de urina - Analizor automat </t>
  </si>
  <si>
    <t>Imunologie - sistem semiautomatizat ELISA</t>
  </si>
  <si>
    <t>Imunologie - sistem automatizat Elisa cu o microplaca</t>
  </si>
  <si>
    <t>Imunologie - sistem automatizat Elisa cu 2 microplaci simultan</t>
  </si>
  <si>
    <t>Imunologie - sistem automatizat Elisa cu 4 microplaci simultan</t>
  </si>
  <si>
    <t>Imunologie - sistem automatizat Elisa cu 6 microplaci simultan</t>
  </si>
  <si>
    <t>* Sisteme speciale - semiautomate</t>
  </si>
  <si>
    <t>* Sisteme speciale - automate</t>
  </si>
  <si>
    <t>4 Microbiologie - maxim 2 aparate</t>
  </si>
  <si>
    <t>Hemostaza - maxim 2 aparate</t>
  </si>
  <si>
    <t>Imunohematologie - maxim 2 aparate</t>
  </si>
  <si>
    <t xml:space="preserve">* Metode sisteme speciale </t>
  </si>
  <si>
    <t xml:space="preserve">*CLIA  -  Chemiluminescenţă  (Test Imunologic pe baza de Chemiluminiscenta) </t>
  </si>
  <si>
    <t>*EMIT  -  Enzyme Multiplied Immunoassay Technique  (Metoda Imunologiga Enzimatica Dubla)</t>
  </si>
  <si>
    <t>*ECLIA - Electrochemiluminescenţă (Test Imunologic pe baza de Electrochemiluminiscenta)</t>
  </si>
  <si>
    <t xml:space="preserve">*RAST  -  Radioallergosorbent (Test  Radioimunologic prin legarea complexului pe suport insolubil)  </t>
  </si>
  <si>
    <t>*MEIA, EIA  -  Microparticle Enzyme Immunoassay (Metoda Imunologiga Enzimatica; Metoda Imunologiga Enzimatica pe baza de Microparticule)</t>
  </si>
  <si>
    <t>*RIA  -  Radioimmunoassay (Metoda Imunologiga pe baza de Radioizotopi)</t>
  </si>
  <si>
    <t>*FPIA  -  Fluorescence Polarization Immunoassay (Metoda Imunologica prin Fluorescenta de Polarizare)</t>
  </si>
  <si>
    <t>*IFA  -  Immunofluorescence (Test Imunologic pe baza de Imunofluorescenta)</t>
  </si>
  <si>
    <t>*REA  -  Radiative Energy Attenuation (Atenuare de Energie Radiata)</t>
  </si>
  <si>
    <t>*ELFA cu detectie in fluorescenta -- Test imunoenzimatic cu emisie de fluorescenta</t>
  </si>
  <si>
    <t>CMIA  -  Chemiluminescent microparticle immunoassay( Test Imunologic de Chemiluminiscenta pe baza de Microparticule)</t>
  </si>
  <si>
    <t>*TRACE – Emisie amplificată de europium</t>
  </si>
  <si>
    <t>APARATURA  -CITOLOGIE/ HISTOPATOLOGIE</t>
  </si>
  <si>
    <t>Citologie</t>
  </si>
  <si>
    <t>Histopatologie</t>
  </si>
  <si>
    <t>Sistem automat de prelucrarea probelor (de la proba pana la bloc de parafina)</t>
  </si>
  <si>
    <t>Sistem de colorare automata a lamelor</t>
  </si>
  <si>
    <t>Procesor de tesuturi - histoprocesor automat fara vacum</t>
  </si>
  <si>
    <t>Procesor de tesuturi - histoprocesor automat cu vacum</t>
  </si>
  <si>
    <t>Aparat coloratie automatizata histochimica</t>
  </si>
  <si>
    <t>Aparat coloratie automatizata imunohistochimie</t>
  </si>
  <si>
    <t>microtom parafina</t>
  </si>
  <si>
    <t>criotom</t>
  </si>
  <si>
    <t>termostat pentru parafina</t>
  </si>
  <si>
    <t>platina sau baie termostatata</t>
  </si>
  <si>
    <t>balanta analitica</t>
  </si>
  <si>
    <t>pH-metru</t>
  </si>
  <si>
    <t>masa absorbanta pentru vapori toxici</t>
  </si>
  <si>
    <t>baterie colorare manuala hematoxilina-eozina</t>
  </si>
  <si>
    <t>baterie manuala pentru imunohistochimie</t>
  </si>
  <si>
    <t>NOTA: Se va completa conform specificatiilor tehnice ale aparatelor (Fisa Tehnica, anexelor la contractele de achizie,etc. )</t>
  </si>
  <si>
    <t>Program sediu/punct de lucru</t>
  </si>
  <si>
    <t>Luni</t>
  </si>
  <si>
    <t>Marţi</t>
  </si>
  <si>
    <t>Miercuri</t>
  </si>
  <si>
    <t>Joi</t>
  </si>
  <si>
    <t>Vineri</t>
  </si>
  <si>
    <t>Sâmbătă</t>
  </si>
  <si>
    <t>Duminică</t>
  </si>
  <si>
    <t>Nr. crt.</t>
  </si>
  <si>
    <t>Nume şi prenume</t>
  </si>
  <si>
    <t>Nr. ore/zi</t>
  </si>
  <si>
    <t>Total ore/saptamana</t>
  </si>
  <si>
    <t>Compartiment (hematologie;biochimie;imunologie;microbiologie.)</t>
  </si>
  <si>
    <t>Reprezentant legal</t>
  </si>
  <si>
    <t>Furnizori de servicii medicale în asistenţa medicală de specialitate din ambulatoriu pentru specialităţile paraclinice</t>
  </si>
  <si>
    <t>Furnizor</t>
  </si>
  <si>
    <t>Tarif decontat de CAS - lei -</t>
  </si>
  <si>
    <t>Nr.estimat servicii ofertate</t>
  </si>
  <si>
    <t>Valoare estimata</t>
  </si>
  <si>
    <t>Timp Quick și INR *1) (International Normalised Ratio)</t>
  </si>
  <si>
    <t>X</t>
  </si>
  <si>
    <t>Examinari histopatologice si citologice</t>
  </si>
  <si>
    <t>Nr crt</t>
  </si>
  <si>
    <t>1</t>
  </si>
  <si>
    <t>200/set</t>
  </si>
  <si>
    <t xml:space="preserve">NOTA: Se va completa conform specificatiilor tehnice ale aparatelor (Fisa Tehnica) </t>
  </si>
  <si>
    <t>Categorie personal</t>
  </si>
  <si>
    <t>x</t>
  </si>
  <si>
    <t>Cnp</t>
  </si>
  <si>
    <t>Medic</t>
  </si>
  <si>
    <t>Biolog</t>
  </si>
  <si>
    <t>Chimist</t>
  </si>
  <si>
    <t>Biochimist</t>
  </si>
  <si>
    <t>Primar</t>
  </si>
  <si>
    <t>Specialist</t>
  </si>
  <si>
    <t>Principal</t>
  </si>
  <si>
    <t>Laborator</t>
  </si>
  <si>
    <t>Superioare</t>
  </si>
  <si>
    <t>Asistent</t>
  </si>
  <si>
    <t>Grad prof./Studii</t>
  </si>
  <si>
    <t>Biochimie</t>
  </si>
  <si>
    <t>Histo-Citologie</t>
  </si>
  <si>
    <t>Anatomopatologie</t>
  </si>
  <si>
    <t>08.00-15.00</t>
  </si>
  <si>
    <t>Specialitate</t>
  </si>
  <si>
    <t>Nume</t>
  </si>
  <si>
    <t>Prenume</t>
  </si>
  <si>
    <t>CNP</t>
  </si>
  <si>
    <t>Localitate</t>
  </si>
  <si>
    <t>Strada</t>
  </si>
  <si>
    <t>Telefon</t>
  </si>
  <si>
    <t>Mobil</t>
  </si>
  <si>
    <t>Fix</t>
  </si>
  <si>
    <t>Fax</t>
  </si>
  <si>
    <t>Email</t>
  </si>
  <si>
    <t>Adresa web</t>
  </si>
  <si>
    <t>Date Bancare</t>
  </si>
  <si>
    <t>Banca</t>
  </si>
  <si>
    <t>Sucursala</t>
  </si>
  <si>
    <t>Cont</t>
  </si>
  <si>
    <t xml:space="preserve">Cod Identificare Fiscală </t>
  </si>
  <si>
    <t>Judet</t>
  </si>
  <si>
    <t>Ap</t>
  </si>
  <si>
    <t>Sediul social</t>
  </si>
  <si>
    <t>Et</t>
  </si>
  <si>
    <t>Sc</t>
  </si>
  <si>
    <t>Bl</t>
  </si>
  <si>
    <t>Date contact societate</t>
  </si>
  <si>
    <t>Nr</t>
  </si>
  <si>
    <t>Sediul lucrativ/punct de lucru</t>
  </si>
  <si>
    <t>Date contact punct de lucru</t>
  </si>
  <si>
    <t>Total Ex.faringian</t>
  </si>
  <si>
    <t>Total Ex.urina</t>
  </si>
  <si>
    <t>Total Ex.materii fecale</t>
  </si>
  <si>
    <t>Total Ex.secretii vaginale</t>
  </si>
  <si>
    <t>Total Ex.secretii otice</t>
  </si>
  <si>
    <t>Total Ex.secretii uretrale</t>
  </si>
  <si>
    <t>Total Ex.secretii nazale</t>
  </si>
  <si>
    <t>Total secretii conjuctivale</t>
  </si>
  <si>
    <t>Total colectie purulenta</t>
  </si>
  <si>
    <t>Total testarea sensibilitatii la substante antimicrobiene si antifungice</t>
  </si>
  <si>
    <t>Semnătură, ştampilă</t>
  </si>
  <si>
    <t>An fabricatie</t>
  </si>
  <si>
    <r>
      <t>Antigen Helicobacter Pylori</t>
    </r>
    <r>
      <rPr>
        <strike/>
        <sz val="10"/>
        <rFont val="Arial Narrow"/>
        <family val="2"/>
      </rPr>
      <t xml:space="preserve">  </t>
    </r>
  </si>
  <si>
    <t>Contract leasing</t>
  </si>
  <si>
    <t>Contract comodat</t>
  </si>
  <si>
    <t>Factura fiscala</t>
  </si>
  <si>
    <t>Farmacist</t>
  </si>
  <si>
    <t>Medii</t>
  </si>
  <si>
    <t>Fara grad</t>
  </si>
  <si>
    <t>Parafa</t>
  </si>
  <si>
    <t>Punct de lucru</t>
  </si>
  <si>
    <t>6 Electroforeza - maxim 2 aparate indiferent de tip(automat sau semiautomat)</t>
  </si>
  <si>
    <t>8 Imunologie-maxim 4 aparate indiferent de tip sau metoda de lucru</t>
  </si>
  <si>
    <t>5 Biochimie - maxim 4 aparate indiferent de tip(automat sau semiautomat)</t>
  </si>
  <si>
    <t>7 Analizoare pt.examen urina - maxim 2 aparate indiferent de tip</t>
  </si>
  <si>
    <t>Hematologie - maxim 2 analizoare</t>
  </si>
  <si>
    <t>Biochimie - analizor de ioni semiautomat</t>
  </si>
  <si>
    <t>Analizor automat - microbiologie cu spectometrie de masa MALDI-Tof pentru identificarea rapida a germenilor patogeni</t>
  </si>
  <si>
    <t xml:space="preserve">Raspundem de corectitudinea si exactitatea datelor </t>
  </si>
  <si>
    <t xml:space="preserve">Factor reumatoid                                        </t>
  </si>
  <si>
    <t xml:space="preserve">Examen citologic cervico-vaginal Babes-Papanicolau *1           </t>
  </si>
  <si>
    <t>Biolog_medical</t>
  </si>
  <si>
    <t>Biochimist_medical</t>
  </si>
  <si>
    <t>Chimist_medical</t>
  </si>
  <si>
    <t xml:space="preserve">Examen microscopic nativ și colorat, cultură și  identificare bacteriană </t>
  </si>
  <si>
    <t xml:space="preserve">Examen microscopic nativ și colorat, cultură și identificare bacteriană  </t>
  </si>
  <si>
    <t xml:space="preserve">Examen microscopic nativ și colorat, cultură și identificare bacteriana   </t>
  </si>
  <si>
    <t>analizor până la 18 parametri inclusiv</t>
  </si>
  <si>
    <t>analizor cu mai mult de 18 parametri 5 DIF</t>
  </si>
  <si>
    <t xml:space="preserve">viteză mai mare de 60 de teste /oră </t>
  </si>
  <si>
    <t xml:space="preserve">mai mult de 22 de parametri </t>
  </si>
  <si>
    <t>modul flowcitometric</t>
  </si>
  <si>
    <t>Categorie</t>
  </si>
  <si>
    <t>Nr si data documentului</t>
  </si>
  <si>
    <t>sysmex</t>
  </si>
  <si>
    <t>pct</t>
  </si>
  <si>
    <t>vechi</t>
  </si>
  <si>
    <t>ani</t>
  </si>
  <si>
    <t>pct_bun</t>
  </si>
  <si>
    <t xml:space="preserve">Hemoleucogramă completă - hemoglobină, hematocrit, numărătoare eritrocite, numărătoare leucocite, numărătoare trombocite, formulă leucocitară, indici eritrocitari  </t>
  </si>
  <si>
    <t>Determinare la gravidă a grupului sanguin ABO</t>
  </si>
  <si>
    <t xml:space="preserve">Determinare la gravidă a grupului sanguin Rh  </t>
  </si>
  <si>
    <t xml:space="preserve">Examen fungic exudat faringian - Examen microscopic nativ si colorat, cultură și identificare fungică   </t>
  </si>
  <si>
    <t xml:space="preserve">Examen bacteriologic exudat faringian - Examen microscopic nativ si colorat, cultură și identificare bacteriană    </t>
  </si>
  <si>
    <t xml:space="preserve">PSA                                              </t>
  </si>
  <si>
    <t xml:space="preserve">Proteina C reactivă  </t>
  </si>
  <si>
    <t>Antigen Helicobacter Pylori</t>
  </si>
  <si>
    <t xml:space="preserve">VDRL   sau RPR  </t>
  </si>
  <si>
    <t xml:space="preserve">Anti-HAV IgM     </t>
  </si>
  <si>
    <t xml:space="preserve">FT4  </t>
  </si>
  <si>
    <t xml:space="preserve">TSH  </t>
  </si>
  <si>
    <t xml:space="preserve">Dozare glucoză urinară  </t>
  </si>
  <si>
    <t xml:space="preserve">Potasiu seric  </t>
  </si>
  <si>
    <t xml:space="preserve">TGP  </t>
  </si>
  <si>
    <t xml:space="preserve">Creatinină serică  </t>
  </si>
  <si>
    <t xml:space="preserve">Fibrinogenemie </t>
  </si>
  <si>
    <t>Nr.</t>
  </si>
  <si>
    <t xml:space="preserve">    Data întocmirii: </t>
  </si>
  <si>
    <t xml:space="preserve">Ag HBs </t>
  </si>
  <si>
    <t xml:space="preserve">Anticorpi Anti HCV </t>
  </si>
  <si>
    <t>Furnizor/Prestator</t>
  </si>
  <si>
    <t>Valabil pana la data de</t>
  </si>
  <si>
    <t>Data</t>
  </si>
  <si>
    <t>Aviz MS/ANMDM furnizor service</t>
  </si>
  <si>
    <t>Contract service/intretinere</t>
  </si>
  <si>
    <t xml:space="preserve">    Răspundem de corectitudinea şi exactitatea datelor</t>
  </si>
  <si>
    <t>Data întocmirii</t>
  </si>
  <si>
    <t>Nr.crt</t>
  </si>
  <si>
    <t>Puncte externe de recoltare</t>
  </si>
  <si>
    <t>Autorizatie pentru activitatea de transport a probelor biologice</t>
  </si>
  <si>
    <t>Data emiterii</t>
  </si>
  <si>
    <t>procent</t>
  </si>
  <si>
    <t xml:space="preserve">Analizor până la 18 parametri inclusiv </t>
  </si>
  <si>
    <r>
      <t xml:space="preserve">Analizor până la 18 parametri inclusiv </t>
    </r>
    <r>
      <rPr>
        <sz val="9"/>
        <color indexed="10"/>
        <rFont val="Arial Narrow"/>
        <family val="2"/>
      </rPr>
      <t>cu viteza mai mare de 60 teste/ora</t>
    </r>
  </si>
  <si>
    <t xml:space="preserve">Analizor cu mai mult de 18 parametri (cu formulă leucocitară completă - 5 DIF) cu până la 60 teste/oră </t>
  </si>
  <si>
    <r>
      <t xml:space="preserve">Analizor cu mai mult de 18 parametri (cu formulă leucocitară completă - 5 DIF) </t>
    </r>
    <r>
      <rPr>
        <sz val="9"/>
        <color indexed="10"/>
        <rFont val="Arial Narrow"/>
        <family val="2"/>
      </rPr>
      <t>cu viteza mai mare de 60 teste/oră</t>
    </r>
    <r>
      <rPr>
        <sz val="9"/>
        <rFont val="Arial Narrow"/>
        <family val="2"/>
      </rPr>
      <t xml:space="preserve"> </t>
    </r>
  </si>
  <si>
    <r>
      <t xml:space="preserve">Analizor cu mai mult de 18 parametri cu formula leucocitara completa - 5DIF cu pana la 60 teste/ora ; </t>
    </r>
    <r>
      <rPr>
        <sz val="9"/>
        <color indexed="12"/>
        <rFont val="Arial Narrow"/>
        <family val="2"/>
      </rPr>
      <t>cu modul flowcitometric</t>
    </r>
  </si>
  <si>
    <r>
      <t>Analizor cu mai mult de 18 parametri cu formula leucocitara completa - 5DIF cu</t>
    </r>
    <r>
      <rPr>
        <sz val="9"/>
        <color indexed="10"/>
        <rFont val="Arial Narrow"/>
        <family val="2"/>
      </rPr>
      <t xml:space="preserve"> viteza mai mare de 60 teste/ora </t>
    </r>
    <r>
      <rPr>
        <sz val="9"/>
        <rFont val="Arial Narrow"/>
        <family val="2"/>
      </rPr>
      <t xml:space="preserve">; </t>
    </r>
    <r>
      <rPr>
        <sz val="9"/>
        <color indexed="12"/>
        <rFont val="Arial Narrow"/>
        <family val="2"/>
      </rPr>
      <t>cu modul flowcitometric</t>
    </r>
  </si>
  <si>
    <r>
      <t xml:space="preserve">Analizor cu mai mult de </t>
    </r>
    <r>
      <rPr>
        <sz val="9"/>
        <color indexed="10"/>
        <rFont val="Arial Narrow"/>
        <family val="2"/>
      </rPr>
      <t>22 de parametri</t>
    </r>
    <r>
      <rPr>
        <sz val="9"/>
        <rFont val="Arial Narrow"/>
        <family val="2"/>
      </rPr>
      <t xml:space="preserve"> cu formula leucocitara completa - 5DIF cu pana la 60 teste/ora  </t>
    </r>
  </si>
  <si>
    <r>
      <t xml:space="preserve">Analizor cu mai mult de </t>
    </r>
    <r>
      <rPr>
        <sz val="9"/>
        <color indexed="10"/>
        <rFont val="Arial Narrow"/>
        <family val="2"/>
      </rPr>
      <t>22 de parametri</t>
    </r>
    <r>
      <rPr>
        <sz val="9"/>
        <rFont val="Arial Narrow"/>
        <family val="2"/>
      </rPr>
      <t xml:space="preserve"> cu formula leucocitara completa - 5DIF </t>
    </r>
    <r>
      <rPr>
        <sz val="9"/>
        <color indexed="12"/>
        <rFont val="Arial Narrow"/>
        <family val="2"/>
      </rPr>
      <t xml:space="preserve">cu viteza mai mare de 60 teste/ora  </t>
    </r>
  </si>
  <si>
    <r>
      <t xml:space="preserve">Analizor cu mai mult de </t>
    </r>
    <r>
      <rPr>
        <sz val="9"/>
        <color indexed="10"/>
        <rFont val="Arial Narrow"/>
        <family val="2"/>
      </rPr>
      <t>22 parametri</t>
    </r>
    <r>
      <rPr>
        <sz val="9"/>
        <rFont val="Arial Narrow"/>
        <family val="2"/>
      </rPr>
      <t xml:space="preserve"> cu formula leucocitara completa - 5DIF cu pana la 60 teste/ora ; </t>
    </r>
    <r>
      <rPr>
        <sz val="9"/>
        <color indexed="12"/>
        <rFont val="Arial Narrow"/>
        <family val="2"/>
      </rPr>
      <t>cu modul flowcitometric</t>
    </r>
  </si>
  <si>
    <r>
      <t xml:space="preserve">Analizor cu mai mult de </t>
    </r>
    <r>
      <rPr>
        <sz val="9"/>
        <color indexed="10"/>
        <rFont val="Arial Narrow"/>
        <family val="2"/>
      </rPr>
      <t>22 parametri</t>
    </r>
    <r>
      <rPr>
        <sz val="9"/>
        <rFont val="Arial Narrow"/>
        <family val="2"/>
      </rPr>
      <t xml:space="preserve"> cu formula leucocitara completa-5 DIF </t>
    </r>
    <r>
      <rPr>
        <sz val="9"/>
        <color indexed="10"/>
        <rFont val="Arial Narrow"/>
        <family val="2"/>
      </rPr>
      <t>cu viteza mai mare de 60 teste/ora</t>
    </r>
    <r>
      <rPr>
        <sz val="9"/>
        <rFont val="Arial Narrow"/>
        <family val="2"/>
      </rPr>
      <t xml:space="preserve"> cu</t>
    </r>
    <r>
      <rPr>
        <sz val="9"/>
        <color indexed="12"/>
        <rFont val="Arial Narrow"/>
        <family val="2"/>
      </rPr>
      <t xml:space="preserve"> modul flowcitometric</t>
    </r>
  </si>
  <si>
    <t>Hemostaza</t>
  </si>
  <si>
    <t>Analizor coagulare semiautomat</t>
  </si>
  <si>
    <t>Analizor coagulare complet automat</t>
  </si>
  <si>
    <t>dim proc</t>
  </si>
  <si>
    <t>Imunohematologie</t>
  </si>
  <si>
    <t>Aparat automat de citire VSH intre 1 - 10 pozitii</t>
  </si>
  <si>
    <t>Aparat automat de citire VSH intre 11 - 20 pozitii</t>
  </si>
  <si>
    <t>Aparat automat de citire VSH peste 21 pozitii</t>
  </si>
  <si>
    <t>Analizor automat bacteriologie+micologie</t>
  </si>
  <si>
    <t xml:space="preserve">Analizor semiautomat </t>
  </si>
  <si>
    <t>Analizor de ioni semiautomat</t>
  </si>
  <si>
    <t xml:space="preserve">Analizor automat </t>
  </si>
  <si>
    <t>Analizor automat cu determinare şi prin turbidimetrie</t>
  </si>
  <si>
    <t>Analizor automat cu determinare şi prin turbidimetrie, inclusiv modul de ioni</t>
  </si>
  <si>
    <t>Electroforeza</t>
  </si>
  <si>
    <t>Analizor semiautomat pentru electroforeza</t>
  </si>
  <si>
    <t>Analizor automat pentru electroforeza</t>
  </si>
  <si>
    <t>Tip</t>
  </si>
  <si>
    <t>Aparat</t>
  </si>
  <si>
    <t>Ex.Urina</t>
  </si>
  <si>
    <t>Sistem semiautomatizat ELISA</t>
  </si>
  <si>
    <t>Sistem automatizat Elisa cu o microplaca</t>
  </si>
  <si>
    <t>Sistem automatizat Elisa cu 2 microplaci simultan</t>
  </si>
  <si>
    <t>Sistem automatizat Elisa cu 4 microplaci simultan</t>
  </si>
  <si>
    <t>Sistem automatizat Elisa cu 6 microplaci simultan</t>
  </si>
  <si>
    <t>Microscopic optic cu examinare in lumina polarizata / UV</t>
  </si>
  <si>
    <t>Microscopic optic fara examinare in lumina polarizata / UV</t>
  </si>
  <si>
    <t>Autorizatie sanitara de functionare a punctului</t>
  </si>
  <si>
    <t>Nr.inmatriculare autovehicul</t>
  </si>
  <si>
    <t>Document detinere mijloc transport</t>
  </si>
  <si>
    <t>Furnizor de servicii medicale paraclinice:</t>
  </si>
  <si>
    <t>Sediu social</t>
  </si>
  <si>
    <t>Furnizor de servicii medicale paraclinice</t>
  </si>
  <si>
    <t xml:space="preserve">    Reprezentant legal</t>
  </si>
  <si>
    <t>semnatura</t>
  </si>
  <si>
    <t xml:space="preserve">    Reprezentant legal:</t>
  </si>
  <si>
    <t>…………………..</t>
  </si>
  <si>
    <t>……………………..</t>
  </si>
  <si>
    <t>semnatura …………………</t>
  </si>
  <si>
    <t>semnatura ………………..</t>
  </si>
  <si>
    <t>semnatura ……………………..</t>
  </si>
  <si>
    <t>semnatura ……………………</t>
  </si>
  <si>
    <t>Răspundem de corectitudinea şi exactitatea datelor</t>
  </si>
  <si>
    <t>semnatura ……………..</t>
  </si>
  <si>
    <t xml:space="preserve">    Reprezentant legal,</t>
  </si>
  <si>
    <t>semnatura …………………..</t>
  </si>
  <si>
    <t>SC XXX Laborator SRL</t>
  </si>
  <si>
    <r>
      <t xml:space="preserve">Investigatii acreditate in conformitate cu SR EN ISO 15189 </t>
    </r>
    <r>
      <rPr>
        <sz val="10"/>
        <color indexed="10"/>
        <rFont val="Arial Narrow"/>
        <family val="2"/>
      </rPr>
      <t>certificat RENAR nr………</t>
    </r>
  </si>
  <si>
    <t>Data expirarii</t>
  </si>
  <si>
    <t>………………</t>
  </si>
  <si>
    <t>Contract CAS</t>
  </si>
  <si>
    <t>se completeaza</t>
  </si>
  <si>
    <t>Contract CASMB</t>
  </si>
  <si>
    <t>Bucuresti</t>
  </si>
  <si>
    <t>Sector</t>
  </si>
  <si>
    <t>Punctaj</t>
  </si>
  <si>
    <t>PUNCTAJ</t>
  </si>
  <si>
    <t>P0xx</t>
  </si>
  <si>
    <t>Total nr.participari 2018</t>
  </si>
  <si>
    <t>Nr.Analize 2019 contractate (minim 43)</t>
  </si>
  <si>
    <t>Nr.participari contractate 2019 (minim 4)</t>
  </si>
  <si>
    <t>Nr.participari contractat 2019</t>
  </si>
  <si>
    <t>Nr.Analize contractate 2019</t>
  </si>
  <si>
    <t>Contract</t>
  </si>
  <si>
    <t>Program lucru unitate</t>
  </si>
  <si>
    <t xml:space="preserve">Nr/data inregistrare in registrul unic al cabinetelor medicale </t>
  </si>
  <si>
    <t>Decizie Evaluare</t>
  </si>
  <si>
    <t>Dovada asig.de raspundere civila</t>
  </si>
  <si>
    <t>Data eliberarii</t>
  </si>
  <si>
    <t>Serie/Nr</t>
  </si>
  <si>
    <t>End</t>
  </si>
  <si>
    <t>Evaluare</t>
  </si>
  <si>
    <t>Asigurare</t>
  </si>
  <si>
    <t>Renar</t>
  </si>
  <si>
    <t>Cncan</t>
  </si>
  <si>
    <t>Ex:08.00 - 16.00</t>
  </si>
  <si>
    <t>1...L</t>
  </si>
  <si>
    <t>MA-XXXXXXX</t>
  </si>
  <si>
    <t>LM000</t>
  </si>
  <si>
    <t>Data:</t>
  </si>
  <si>
    <t>Certificat acreditare (SR EN ISO 15189)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</si>
</sst>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00000"/>
    <numFmt numFmtId="166" formatCode="h:mm;@"/>
    <numFmt numFmtId="167" formatCode="#,##0.0"/>
    <numFmt numFmtId="168" formatCode="[$-418]d\ mmmm\ yyyy;@"/>
    <numFmt numFmtId="169" formatCode="d/m/yyyy;@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trike/>
      <sz val="10"/>
      <name val="Arial Narrow"/>
      <family val="2"/>
    </font>
    <font>
      <b/>
      <sz val="9"/>
      <name val="Tahoma"/>
      <family val="2"/>
    </font>
    <font>
      <sz val="8"/>
      <name val="Arial Narrow"/>
      <family val="2"/>
    </font>
    <font>
      <b/>
      <sz val="10"/>
      <color indexed="10"/>
      <name val="Arial Narrow"/>
      <family val="2"/>
    </font>
    <font>
      <b/>
      <sz val="10"/>
      <color indexed="8"/>
      <name val="Arial Narrow"/>
      <family val="2"/>
    </font>
    <font>
      <sz val="11"/>
      <name val="Arial Narrow"/>
      <family val="2"/>
    </font>
    <font>
      <sz val="10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0"/>
      <name val="Arial Narrow"/>
      <family val="2"/>
    </font>
    <font>
      <sz val="9"/>
      <color indexed="12"/>
      <name val="Arial Narrow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9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55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4" fillId="0" borderId="0" xfId="55" applyFont="1">
      <alignment/>
      <protection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0" fillId="0" borderId="0" xfId="0" applyFont="1" applyAlignment="1">
      <alignment/>
    </xf>
    <xf numFmtId="0" fontId="3" fillId="0" borderId="0" xfId="55" applyFont="1" applyAlignment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55" applyAlignment="1">
      <alignment horizontal="center"/>
      <protection/>
    </xf>
    <xf numFmtId="0" fontId="0" fillId="0" borderId="10" xfId="55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0" fillId="0" borderId="10" xfId="55" applyFont="1" applyBorder="1">
      <alignment/>
      <protection/>
    </xf>
    <xf numFmtId="0" fontId="0" fillId="0" borderId="10" xfId="55" applyFont="1" applyBorder="1" applyAlignment="1">
      <alignment wrapText="1"/>
      <protection/>
    </xf>
    <xf numFmtId="0" fontId="4" fillId="0" borderId="0" xfId="55" applyFont="1" applyBorder="1" applyAlignment="1">
      <alignment horizontal="center"/>
      <protection/>
    </xf>
    <xf numFmtId="0" fontId="4" fillId="0" borderId="0" xfId="55" applyFont="1" applyBorder="1">
      <alignment/>
      <protection/>
    </xf>
    <xf numFmtId="0" fontId="5" fillId="0" borderId="0" xfId="0" applyFont="1" applyAlignment="1">
      <alignment horizontal="center"/>
    </xf>
    <xf numFmtId="0" fontId="5" fillId="0" borderId="0" xfId="55" applyFont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8" fillId="0" borderId="0" xfId="55" applyFont="1" applyBorder="1">
      <alignment/>
      <protection/>
    </xf>
    <xf numFmtId="49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2" fillId="0" borderId="0" xfId="0" applyFont="1" applyAlignment="1">
      <alignment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 vertical="top"/>
    </xf>
    <xf numFmtId="0" fontId="14" fillId="0" borderId="10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 vertical="top"/>
    </xf>
    <xf numFmtId="0" fontId="14" fillId="0" borderId="13" xfId="0" applyFont="1" applyBorder="1" applyAlignment="1">
      <alignment vertical="top"/>
    </xf>
    <xf numFmtId="0" fontId="14" fillId="0" borderId="12" xfId="0" applyFont="1" applyBorder="1" applyAlignment="1">
      <alignment horizontal="left" vertical="top" wrapText="1"/>
    </xf>
    <xf numFmtId="0" fontId="14" fillId="0" borderId="0" xfId="0" applyNumberFormat="1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 wrapText="1"/>
    </xf>
    <xf numFmtId="1" fontId="0" fillId="0" borderId="10" xfId="55" applyNumberFormat="1" applyFont="1" applyBorder="1">
      <alignment/>
      <protection/>
    </xf>
    <xf numFmtId="1" fontId="0" fillId="0" borderId="10" xfId="55" applyNumberFormat="1" applyFont="1" applyBorder="1" applyAlignment="1">
      <alignment wrapText="1"/>
      <protection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49" fontId="14" fillId="0" borderId="14" xfId="0" applyNumberFormat="1" applyFont="1" applyBorder="1" applyAlignment="1">
      <alignment/>
    </xf>
    <xf numFmtId="49" fontId="14" fillId="0" borderId="11" xfId="0" applyNumberFormat="1" applyFont="1" applyBorder="1" applyAlignment="1">
      <alignment/>
    </xf>
    <xf numFmtId="1" fontId="14" fillId="0" borderId="11" xfId="0" applyNumberFormat="1" applyFont="1" applyBorder="1" applyAlignment="1">
      <alignment/>
    </xf>
    <xf numFmtId="49" fontId="14" fillId="0" borderId="0" xfId="0" applyNumberFormat="1" applyFont="1" applyFill="1" applyBorder="1" applyAlignment="1">
      <alignment horizontal="left" vertical="center"/>
    </xf>
    <xf numFmtId="49" fontId="14" fillId="0" borderId="15" xfId="0" applyNumberFormat="1" applyFont="1" applyBorder="1" applyAlignment="1">
      <alignment/>
    </xf>
    <xf numFmtId="0" fontId="14" fillId="0" borderId="0" xfId="0" applyFont="1" applyBorder="1" applyAlignment="1">
      <alignment vertical="center" wrapText="1"/>
    </xf>
    <xf numFmtId="0" fontId="0" fillId="0" borderId="0" xfId="0" applyAlignment="1">
      <alignment/>
    </xf>
    <xf numFmtId="49" fontId="14" fillId="0" borderId="11" xfId="0" applyNumberFormat="1" applyFont="1" applyBorder="1" applyAlignment="1">
      <alignment horizontal="left" vertical="center"/>
    </xf>
    <xf numFmtId="0" fontId="0" fillId="0" borderId="0" xfId="55" applyFont="1">
      <alignment/>
      <protection/>
    </xf>
    <xf numFmtId="0" fontId="0" fillId="0" borderId="16" xfId="0" applyBorder="1" applyAlignment="1">
      <alignment horizontal="center" vertical="center"/>
    </xf>
    <xf numFmtId="0" fontId="6" fillId="0" borderId="0" xfId="0" applyFont="1" applyAlignment="1">
      <alignment horizontal="justify"/>
    </xf>
    <xf numFmtId="0" fontId="4" fillId="0" borderId="17" xfId="55" applyFont="1" applyBorder="1" applyAlignment="1">
      <alignment horizontal="center" vertical="center"/>
      <protection/>
    </xf>
    <xf numFmtId="0" fontId="4" fillId="0" borderId="16" xfId="55" applyFont="1" applyBorder="1" applyAlignment="1">
      <alignment horizontal="center" vertical="center"/>
      <protection/>
    </xf>
    <xf numFmtId="0" fontId="4" fillId="0" borderId="18" xfId="55" applyFont="1" applyBorder="1" applyAlignment="1">
      <alignment horizontal="center" vertical="center"/>
      <protection/>
    </xf>
    <xf numFmtId="0" fontId="4" fillId="0" borderId="10" xfId="55" applyFont="1" applyBorder="1" applyAlignment="1">
      <alignment horizontal="center" vertical="center"/>
      <protection/>
    </xf>
    <xf numFmtId="0" fontId="14" fillId="0" borderId="10" xfId="0" applyFont="1" applyBorder="1" applyAlignment="1" applyProtection="1">
      <alignment horizontal="center"/>
      <protection/>
    </xf>
    <xf numFmtId="0" fontId="15" fillId="0" borderId="10" xfId="0" applyFont="1" applyBorder="1" applyAlignment="1" applyProtection="1">
      <alignment horizontal="center"/>
      <protection/>
    </xf>
    <xf numFmtId="0" fontId="14" fillId="0" borderId="10" xfId="0" applyFont="1" applyBorder="1" applyAlignment="1" applyProtection="1">
      <alignment horizontal="center" vertical="center" wrapText="1"/>
      <protection locked="0"/>
    </xf>
    <xf numFmtId="3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wrapText="1"/>
      <protection locked="0"/>
    </xf>
    <xf numFmtId="49" fontId="14" fillId="0" borderId="10" xfId="0" applyNumberFormat="1" applyFont="1" applyBorder="1" applyAlignment="1" applyProtection="1">
      <alignment horizontal="center" wrapText="1"/>
      <protection locked="0"/>
    </xf>
    <xf numFmtId="0" fontId="14" fillId="0" borderId="10" xfId="0" applyFont="1" applyBorder="1" applyAlignment="1" applyProtection="1">
      <alignment vertical="center" wrapText="1"/>
      <protection locked="0"/>
    </xf>
    <xf numFmtId="1" fontId="14" fillId="0" borderId="10" xfId="0" applyNumberFormat="1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wrapText="1"/>
      <protection locked="0"/>
    </xf>
    <xf numFmtId="1" fontId="15" fillId="0" borderId="10" xfId="0" applyNumberFormat="1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center"/>
      <protection hidden="1"/>
    </xf>
    <xf numFmtId="0" fontId="5" fillId="0" borderId="10" xfId="0" applyFont="1" applyBorder="1" applyAlignment="1">
      <alignment horizontal="center" vertical="top" wrapText="1"/>
    </xf>
    <xf numFmtId="0" fontId="28" fillId="0" borderId="10" xfId="55" applyFont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10" xfId="55" applyFont="1" applyBorder="1" applyAlignment="1">
      <alignment horizontal="center" vertical="center" wrapText="1"/>
      <protection/>
    </xf>
    <xf numFmtId="49" fontId="14" fillId="0" borderId="0" xfId="0" applyNumberFormat="1" applyFont="1" applyAlignment="1">
      <alignment vertical="center"/>
    </xf>
    <xf numFmtId="0" fontId="14" fillId="0" borderId="0" xfId="55" applyFont="1" applyAlignment="1">
      <alignment horizontal="center"/>
      <protection/>
    </xf>
    <xf numFmtId="0" fontId="14" fillId="0" borderId="0" xfId="0" applyFont="1" applyAlignment="1">
      <alignment horizontal="right" vertical="center"/>
    </xf>
    <xf numFmtId="14" fontId="15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applyFont="1" applyFill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2" fontId="13" fillId="0" borderId="19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/>
    </xf>
    <xf numFmtId="4" fontId="12" fillId="0" borderId="12" xfId="0" applyNumberFormat="1" applyFont="1" applyFill="1" applyBorder="1" applyAlignment="1">
      <alignment horizontal="center"/>
    </xf>
    <xf numFmtId="1" fontId="12" fillId="0" borderId="12" xfId="0" applyNumberFormat="1" applyFont="1" applyFill="1" applyBorder="1" applyAlignment="1">
      <alignment horizontal="center"/>
    </xf>
    <xf numFmtId="4" fontId="12" fillId="0" borderId="15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5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2" fontId="19" fillId="0" borderId="0" xfId="0" applyNumberFormat="1" applyFont="1" applyAlignment="1">
      <alignment horizontal="center"/>
    </xf>
    <xf numFmtId="3" fontId="14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14" fillId="0" borderId="0" xfId="55" applyFont="1">
      <alignment/>
      <protection/>
    </xf>
    <xf numFmtId="0" fontId="15" fillId="0" borderId="0" xfId="0" applyFont="1" applyFill="1" applyBorder="1" applyAlignment="1">
      <alignment horizontal="left"/>
    </xf>
    <xf numFmtId="4" fontId="14" fillId="0" borderId="0" xfId="0" applyNumberFormat="1" applyFont="1" applyBorder="1" applyAlignment="1">
      <alignment/>
    </xf>
    <xf numFmtId="0" fontId="14" fillId="0" borderId="10" xfId="0" applyFont="1" applyFill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vertical="center" wrapText="1"/>
    </xf>
    <xf numFmtId="2" fontId="14" fillId="0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wrapText="1"/>
    </xf>
    <xf numFmtId="2" fontId="14" fillId="0" borderId="10" xfId="0" applyNumberFormat="1" applyFont="1" applyFill="1" applyBorder="1" applyAlignment="1">
      <alignment horizontal="center"/>
    </xf>
    <xf numFmtId="3" fontId="14" fillId="0" borderId="10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vertical="top" wrapText="1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14" fontId="15" fillId="0" borderId="0" xfId="0" applyNumberFormat="1" applyFont="1" applyAlignment="1">
      <alignment horizontal="center"/>
    </xf>
    <xf numFmtId="0" fontId="15" fillId="0" borderId="0" xfId="55" applyFont="1" applyAlignment="1">
      <alignment horizontal="center"/>
      <protection/>
    </xf>
    <xf numFmtId="0" fontId="12" fillId="0" borderId="0" xfId="0" applyFont="1" applyAlignment="1">
      <alignment horizontal="right"/>
    </xf>
    <xf numFmtId="0" fontId="15" fillId="0" borderId="0" xfId="55" applyFont="1" applyAlignment="1">
      <alignment horizontal="left"/>
      <protection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4" fillId="0" borderId="10" xfId="55" applyFont="1" applyBorder="1" applyAlignment="1">
      <alignment horizontal="center" vertical="center" wrapText="1"/>
      <protection/>
    </xf>
    <xf numFmtId="0" fontId="14" fillId="0" borderId="16" xfId="0" applyFont="1" applyBorder="1" applyAlignment="1">
      <alignment horizontal="center" vertical="center"/>
    </xf>
    <xf numFmtId="0" fontId="14" fillId="0" borderId="16" xfId="55" applyFont="1" applyBorder="1" applyAlignment="1">
      <alignment horizontal="center" vertical="center" wrapText="1"/>
      <protection/>
    </xf>
    <xf numFmtId="0" fontId="12" fillId="0" borderId="10" xfId="55" applyFont="1" applyBorder="1" applyAlignment="1">
      <alignment horizontal="center" vertical="center" wrapText="1"/>
      <protection/>
    </xf>
    <xf numFmtId="0" fontId="14" fillId="0" borderId="10" xfId="55" applyFont="1" applyBorder="1">
      <alignment/>
      <protection/>
    </xf>
    <xf numFmtId="0" fontId="14" fillId="0" borderId="0" xfId="55" applyFont="1" applyBorder="1" applyAlignment="1">
      <alignment horizontal="center"/>
      <protection/>
    </xf>
    <xf numFmtId="0" fontId="14" fillId="0" borderId="0" xfId="55" applyFont="1" applyBorder="1">
      <alignment/>
      <protection/>
    </xf>
    <xf numFmtId="0" fontId="12" fillId="0" borderId="0" xfId="55" applyFont="1">
      <alignment/>
      <protection/>
    </xf>
    <xf numFmtId="0" fontId="23" fillId="0" borderId="0" xfId="0" applyFont="1" applyAlignment="1">
      <alignment/>
    </xf>
    <xf numFmtId="49" fontId="18" fillId="0" borderId="0" xfId="0" applyNumberFormat="1" applyFont="1" applyAlignment="1">
      <alignment horizontal="left"/>
    </xf>
    <xf numFmtId="0" fontId="18" fillId="0" borderId="0" xfId="55" applyFont="1" applyBorder="1">
      <alignment/>
      <protection/>
    </xf>
    <xf numFmtId="49" fontId="14" fillId="0" borderId="0" xfId="0" applyNumberFormat="1" applyFont="1" applyAlignment="1">
      <alignment horizontal="left"/>
    </xf>
    <xf numFmtId="0" fontId="23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23" fillId="0" borderId="0" xfId="0" applyFont="1" applyAlignment="1">
      <alignment horizontal="left"/>
    </xf>
    <xf numFmtId="0" fontId="14" fillId="0" borderId="10" xfId="0" applyFont="1" applyBorder="1" applyAlignment="1">
      <alignment/>
    </xf>
    <xf numFmtId="1" fontId="14" fillId="0" borderId="10" xfId="55" applyNumberFormat="1" applyFont="1" applyBorder="1">
      <alignment/>
      <protection/>
    </xf>
    <xf numFmtId="1" fontId="14" fillId="0" borderId="0" xfId="0" applyNumberFormat="1" applyFont="1" applyAlignment="1">
      <alignment/>
    </xf>
    <xf numFmtId="0" fontId="12" fillId="0" borderId="10" xfId="55" applyFont="1" applyFill="1" applyBorder="1" applyAlignment="1">
      <alignment horizontal="center" vertical="center" wrapText="1"/>
      <protection/>
    </xf>
    <xf numFmtId="0" fontId="14" fillId="0" borderId="10" xfId="55" applyFont="1" applyBorder="1" applyAlignment="1">
      <alignment horizontal="center" wrapText="1"/>
      <protection/>
    </xf>
    <xf numFmtId="0" fontId="14" fillId="0" borderId="10" xfId="55" applyFont="1" applyBorder="1" applyAlignment="1">
      <alignment wrapText="1"/>
      <protection/>
    </xf>
    <xf numFmtId="0" fontId="14" fillId="0" borderId="0" xfId="0" applyFont="1" applyAlignment="1">
      <alignment horizontal="right"/>
    </xf>
    <xf numFmtId="49" fontId="14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17" fontId="14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4" fillId="33" borderId="10" xfId="0" applyNumberFormat="1" applyFont="1" applyFill="1" applyBorder="1" applyAlignment="1" applyProtection="1">
      <alignment horizontal="center" vertical="center" wrapText="1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164" fontId="27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0" fontId="14" fillId="33" borderId="10" xfId="0" applyFont="1" applyFill="1" applyBorder="1" applyAlignment="1" applyProtection="1">
      <alignment horizontal="center" vertical="center"/>
      <protection/>
    </xf>
    <xf numFmtId="1" fontId="15" fillId="0" borderId="10" xfId="0" applyNumberFormat="1" applyFont="1" applyBorder="1" applyAlignment="1" applyProtection="1">
      <alignment horizontal="center" vertical="center"/>
      <protection/>
    </xf>
    <xf numFmtId="164" fontId="26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distributed" wrapText="1"/>
    </xf>
    <xf numFmtId="1" fontId="15" fillId="0" borderId="10" xfId="0" applyNumberFormat="1" applyFont="1" applyBorder="1" applyAlignment="1">
      <alignment horizontal="center" wrapText="1"/>
    </xf>
    <xf numFmtId="164" fontId="26" fillId="0" borderId="10" xfId="0" applyNumberFormat="1" applyFont="1" applyFill="1" applyBorder="1" applyAlignment="1">
      <alignment horizontal="center" wrapText="1"/>
    </xf>
    <xf numFmtId="1" fontId="15" fillId="0" borderId="10" xfId="0" applyNumberFormat="1" applyFont="1" applyFill="1" applyBorder="1" applyAlignment="1">
      <alignment horizontal="center" wrapText="1"/>
    </xf>
    <xf numFmtId="1" fontId="14" fillId="0" borderId="10" xfId="0" applyNumberFormat="1" applyFont="1" applyFill="1" applyBorder="1" applyAlignment="1">
      <alignment horizontal="center" wrapText="1"/>
    </xf>
    <xf numFmtId="167" fontId="26" fillId="0" borderId="10" xfId="0" applyNumberFormat="1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center" wrapText="1"/>
    </xf>
    <xf numFmtId="1" fontId="15" fillId="0" borderId="17" xfId="0" applyNumberFormat="1" applyFont="1" applyBorder="1" applyAlignment="1">
      <alignment horizontal="center" vertical="center"/>
    </xf>
    <xf numFmtId="164" fontId="26" fillId="0" borderId="17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1" fontId="15" fillId="0" borderId="10" xfId="0" applyNumberFormat="1" applyFont="1" applyBorder="1" applyAlignment="1">
      <alignment horizontal="center"/>
    </xf>
    <xf numFmtId="1" fontId="26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/>
      <protection locked="0"/>
    </xf>
    <xf numFmtId="2" fontId="19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/>
    </xf>
    <xf numFmtId="1" fontId="14" fillId="0" borderId="0" xfId="0" applyNumberFormat="1" applyFont="1" applyAlignment="1">
      <alignment horizontal="center"/>
    </xf>
    <xf numFmtId="166" fontId="14" fillId="0" borderId="1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1" fontId="14" fillId="0" borderId="10" xfId="0" applyNumberFormat="1" applyFont="1" applyBorder="1" applyAlignment="1">
      <alignment horizontal="center" vertical="center" wrapText="1"/>
    </xf>
    <xf numFmtId="164" fontId="14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 wrapText="1"/>
    </xf>
    <xf numFmtId="1" fontId="14" fillId="0" borderId="0" xfId="0" applyNumberFormat="1" applyFont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0" borderId="0" xfId="55" applyFont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11" xfId="0" applyNumberFormat="1" applyFont="1" applyBorder="1" applyAlignment="1">
      <alignment/>
    </xf>
    <xf numFmtId="0" fontId="14" fillId="0" borderId="14" xfId="0" applyNumberFormat="1" applyFont="1" applyBorder="1" applyAlignment="1">
      <alignment/>
    </xf>
    <xf numFmtId="0" fontId="14" fillId="0" borderId="0" xfId="0" applyNumberFormat="1" applyFont="1" applyAlignment="1" applyProtection="1">
      <alignment/>
      <protection locked="0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 applyProtection="1">
      <alignment horizontal="left"/>
      <protection locked="0"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Alignment="1">
      <alignment horizontal="left"/>
    </xf>
    <xf numFmtId="169" fontId="15" fillId="0" borderId="0" xfId="0" applyNumberFormat="1" applyFont="1" applyAlignment="1">
      <alignment horizontal="center"/>
    </xf>
    <xf numFmtId="168" fontId="12" fillId="0" borderId="0" xfId="0" applyNumberFormat="1" applyFont="1" applyFill="1" applyBorder="1" applyAlignment="1">
      <alignment horizontal="center" vertical="center"/>
    </xf>
    <xf numFmtId="168" fontId="15" fillId="0" borderId="0" xfId="0" applyNumberFormat="1" applyFont="1" applyAlignment="1">
      <alignment horizontal="center"/>
    </xf>
    <xf numFmtId="168" fontId="13" fillId="0" borderId="0" xfId="0" applyNumberFormat="1" applyFont="1" applyAlignment="1">
      <alignment horizontal="center"/>
    </xf>
    <xf numFmtId="169" fontId="15" fillId="0" borderId="0" xfId="0" applyNumberFormat="1" applyFont="1" applyAlignment="1">
      <alignment horizontal="left"/>
    </xf>
    <xf numFmtId="169" fontId="15" fillId="0" borderId="0" xfId="0" applyNumberFormat="1" applyFont="1" applyAlignment="1">
      <alignment horizontal="right"/>
    </xf>
    <xf numFmtId="14" fontId="14" fillId="0" borderId="0" xfId="0" applyNumberFormat="1" applyFont="1" applyAlignment="1">
      <alignment horizontal="left"/>
    </xf>
    <xf numFmtId="1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0" xfId="55" applyFont="1" applyAlignment="1">
      <alignment horizontal="left"/>
      <protection/>
    </xf>
    <xf numFmtId="0" fontId="14" fillId="0" borderId="0" xfId="0" applyFont="1" applyAlignment="1" applyProtection="1">
      <alignment horizontal="center" vertical="center"/>
      <protection hidden="1"/>
    </xf>
    <xf numFmtId="168" fontId="22" fillId="0" borderId="0" xfId="0" applyNumberFormat="1" applyFont="1" applyAlignment="1" applyProtection="1">
      <alignment/>
      <protection locked="0"/>
    </xf>
    <xf numFmtId="0" fontId="15" fillId="0" borderId="11" xfId="0" applyFont="1" applyBorder="1" applyAlignment="1">
      <alignment/>
    </xf>
    <xf numFmtId="0" fontId="15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2" xfId="0" applyFont="1" applyBorder="1" applyAlignment="1" applyProtection="1">
      <alignment vertical="center"/>
      <protection locked="0"/>
    </xf>
    <xf numFmtId="0" fontId="15" fillId="0" borderId="0" xfId="0" applyFont="1" applyBorder="1" applyAlignment="1">
      <alignment/>
    </xf>
    <xf numFmtId="168" fontId="14" fillId="0" borderId="10" xfId="55" applyNumberFormat="1" applyFont="1" applyBorder="1">
      <alignment/>
      <protection/>
    </xf>
    <xf numFmtId="168" fontId="14" fillId="0" borderId="10" xfId="55" applyNumberFormat="1" applyFont="1" applyBorder="1" applyAlignment="1">
      <alignment wrapText="1"/>
      <protection/>
    </xf>
    <xf numFmtId="4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4" fillId="0" borderId="23" xfId="0" applyFont="1" applyFill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14" fontId="14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14" fontId="14" fillId="0" borderId="0" xfId="0" applyNumberFormat="1" applyFont="1" applyAlignment="1" applyProtection="1">
      <alignment/>
      <protection locked="0"/>
    </xf>
    <xf numFmtId="0" fontId="14" fillId="0" borderId="0" xfId="0" applyFont="1" applyAlignment="1" applyProtection="1">
      <alignment vertical="center"/>
      <protection locked="0"/>
    </xf>
    <xf numFmtId="14" fontId="14" fillId="0" borderId="0" xfId="0" applyNumberFormat="1" applyFont="1" applyFill="1" applyAlignment="1" applyProtection="1">
      <alignment/>
      <protection locked="0"/>
    </xf>
    <xf numFmtId="14" fontId="14" fillId="0" borderId="0" xfId="0" applyNumberFormat="1" applyFont="1" applyAlignment="1" applyProtection="1">
      <alignment horizontal="center"/>
      <protection locked="0"/>
    </xf>
    <xf numFmtId="2" fontId="14" fillId="0" borderId="0" xfId="0" applyNumberFormat="1" applyFont="1" applyAlignment="1" applyProtection="1">
      <alignment horizontal="center"/>
      <protection locked="0"/>
    </xf>
    <xf numFmtId="2" fontId="14" fillId="0" borderId="0" xfId="0" applyNumberFormat="1" applyFont="1" applyAlignment="1" applyProtection="1">
      <alignment/>
      <protection locked="0"/>
    </xf>
    <xf numFmtId="0" fontId="14" fillId="0" borderId="0" xfId="0" applyFont="1" applyBorder="1" applyAlignment="1">
      <alignment/>
    </xf>
    <xf numFmtId="0" fontId="15" fillId="0" borderId="24" xfId="0" applyFont="1" applyBorder="1" applyAlignment="1">
      <alignment horizontal="center" vertical="top"/>
    </xf>
    <xf numFmtId="0" fontId="15" fillId="0" borderId="25" xfId="0" applyFont="1" applyBorder="1" applyAlignment="1">
      <alignment horizontal="center" vertical="top"/>
    </xf>
    <xf numFmtId="0" fontId="14" fillId="0" borderId="26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4" fillId="0" borderId="26" xfId="0" applyFont="1" applyBorder="1" applyAlignment="1">
      <alignment wrapText="1"/>
    </xf>
    <xf numFmtId="0" fontId="14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horizontal="right" vertical="top" wrapText="1"/>
    </xf>
    <xf numFmtId="0" fontId="14" fillId="0" borderId="29" xfId="0" applyFont="1" applyBorder="1" applyAlignment="1">
      <alignment horizontal="right" vertical="top" wrapText="1"/>
    </xf>
    <xf numFmtId="0" fontId="14" fillId="0" borderId="24" xfId="0" applyFont="1" applyBorder="1" applyAlignment="1">
      <alignment horizontal="right" vertical="top"/>
    </xf>
    <xf numFmtId="0" fontId="14" fillId="0" borderId="25" xfId="0" applyFont="1" applyBorder="1" applyAlignment="1">
      <alignment horizontal="right" vertical="top"/>
    </xf>
    <xf numFmtId="0" fontId="14" fillId="0" borderId="20" xfId="0" applyFont="1" applyBorder="1" applyAlignment="1">
      <alignment wrapText="1"/>
    </xf>
    <xf numFmtId="0" fontId="14" fillId="0" borderId="30" xfId="0" applyFont="1" applyFill="1" applyBorder="1" applyAlignment="1" applyProtection="1">
      <alignment horizontal="center" vertical="center" wrapText="1"/>
      <protection locked="0"/>
    </xf>
    <xf numFmtId="4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30" xfId="0" applyNumberFormat="1" applyFont="1" applyFill="1" applyBorder="1" applyAlignment="1" applyProtection="1">
      <alignment horizontal="center" vertical="center"/>
      <protection locked="0"/>
    </xf>
    <xf numFmtId="4" fontId="14" fillId="0" borderId="23" xfId="0" applyNumberFormat="1" applyFont="1" applyFill="1" applyBorder="1" applyAlignment="1" applyProtection="1">
      <alignment horizontal="center" vertical="center"/>
      <protection locked="0"/>
    </xf>
    <xf numFmtId="4" fontId="14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0" fontId="14" fillId="34" borderId="32" xfId="0" applyFont="1" applyFill="1" applyBorder="1" applyAlignment="1" applyProtection="1">
      <alignment horizontal="left" wrapText="1"/>
      <protection locked="0"/>
    </xf>
    <xf numFmtId="0" fontId="14" fillId="34" borderId="33" xfId="0" applyFont="1" applyFill="1" applyBorder="1" applyAlignment="1" applyProtection="1">
      <alignment horizontal="left" wrapText="1"/>
      <protection locked="0"/>
    </xf>
    <xf numFmtId="0" fontId="14" fillId="0" borderId="25" xfId="0" applyFont="1" applyBorder="1" applyAlignment="1" applyProtection="1">
      <alignment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right" wrapText="1"/>
      <protection locked="0"/>
    </xf>
    <xf numFmtId="0" fontId="15" fillId="35" borderId="32" xfId="0" applyFont="1" applyFill="1" applyBorder="1" applyAlignment="1" applyProtection="1">
      <alignment horizontal="center" wrapText="1"/>
      <protection locked="0"/>
    </xf>
    <xf numFmtId="0" fontId="15" fillId="35" borderId="33" xfId="0" applyFont="1" applyFill="1" applyBorder="1" applyAlignment="1" applyProtection="1">
      <alignment horizontal="center" wrapText="1"/>
      <protection locked="0"/>
    </xf>
    <xf numFmtId="0" fontId="14" fillId="0" borderId="25" xfId="0" applyFont="1" applyBorder="1" applyAlignment="1" applyProtection="1">
      <alignment horizontal="center"/>
      <protection locked="0"/>
    </xf>
    <xf numFmtId="0" fontId="15" fillId="35" borderId="32" xfId="0" applyFont="1" applyFill="1" applyBorder="1" applyAlignment="1">
      <alignment horizontal="center" wrapText="1"/>
    </xf>
    <xf numFmtId="0" fontId="15" fillId="35" borderId="33" xfId="0" applyFont="1" applyFill="1" applyBorder="1" applyAlignment="1">
      <alignment horizontal="center" wrapText="1"/>
    </xf>
    <xf numFmtId="0" fontId="14" fillId="0" borderId="32" xfId="0" applyFont="1" applyBorder="1" applyAlignment="1">
      <alignment horizontal="right"/>
    </xf>
    <xf numFmtId="0" fontId="14" fillId="0" borderId="33" xfId="0" applyFont="1" applyBorder="1" applyAlignment="1">
      <alignment horizontal="right"/>
    </xf>
    <xf numFmtId="0" fontId="14" fillId="0" borderId="25" xfId="0" applyFont="1" applyBorder="1" applyAlignment="1">
      <alignment horizontal="right"/>
    </xf>
    <xf numFmtId="0" fontId="14" fillId="0" borderId="10" xfId="0" applyFont="1" applyBorder="1" applyAlignment="1">
      <alignment horizontal="right" wrapText="1"/>
    </xf>
    <xf numFmtId="0" fontId="14" fillId="0" borderId="32" xfId="0" applyFont="1" applyBorder="1" applyAlignment="1">
      <alignment horizontal="right" wrapText="1"/>
    </xf>
    <xf numFmtId="0" fontId="14" fillId="0" borderId="33" xfId="0" applyFont="1" applyBorder="1" applyAlignment="1">
      <alignment horizontal="right" wrapText="1"/>
    </xf>
    <xf numFmtId="0" fontId="14" fillId="0" borderId="25" xfId="0" applyFont="1" applyBorder="1" applyAlignment="1">
      <alignment horizontal="right" wrapText="1"/>
    </xf>
    <xf numFmtId="0" fontId="15" fillId="35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5" fillId="34" borderId="32" xfId="0" applyFont="1" applyFill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0" fontId="15" fillId="34" borderId="33" xfId="0" applyFont="1" applyFill="1" applyBorder="1" applyAlignment="1">
      <alignment horizontal="center" wrapText="1"/>
    </xf>
    <xf numFmtId="169" fontId="15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right"/>
    </xf>
    <xf numFmtId="0" fontId="15" fillId="0" borderId="10" xfId="0" applyFont="1" applyBorder="1" applyAlignment="1">
      <alignment horizontal="right" wrapText="1"/>
    </xf>
    <xf numFmtId="0" fontId="14" fillId="0" borderId="10" xfId="0" applyFont="1" applyBorder="1" applyAlignment="1">
      <alignment wrapText="1"/>
    </xf>
    <xf numFmtId="0" fontId="14" fillId="0" borderId="0" xfId="0" applyFon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0" fontId="12" fillId="0" borderId="17" xfId="55" applyFont="1" applyBorder="1" applyAlignment="1">
      <alignment horizontal="center" vertical="center" wrapText="1"/>
      <protection/>
    </xf>
    <xf numFmtId="0" fontId="12" fillId="0" borderId="17" xfId="55" applyFont="1" applyBorder="1" applyAlignment="1">
      <alignment horizontal="center" vertical="center" textRotation="90"/>
      <protection/>
    </xf>
    <xf numFmtId="0" fontId="12" fillId="0" borderId="18" xfId="55" applyFont="1" applyBorder="1" applyAlignment="1">
      <alignment horizontal="center" vertical="center" textRotation="90"/>
      <protection/>
    </xf>
    <xf numFmtId="0" fontId="12" fillId="0" borderId="16" xfId="55" applyFont="1" applyBorder="1" applyAlignment="1">
      <alignment horizontal="center" vertical="center" textRotation="90"/>
      <protection/>
    </xf>
    <xf numFmtId="0" fontId="14" fillId="0" borderId="17" xfId="55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14" fillId="0" borderId="16" xfId="55" applyFont="1" applyBorder="1" applyAlignment="1">
      <alignment horizontal="center" vertical="center" wrapText="1"/>
      <protection/>
    </xf>
    <xf numFmtId="0" fontId="14" fillId="0" borderId="10" xfId="55" applyFont="1" applyBorder="1" applyAlignment="1">
      <alignment horizontal="center" vertical="center" wrapText="1"/>
      <protection/>
    </xf>
    <xf numFmtId="0" fontId="12" fillId="0" borderId="16" xfId="0" applyFont="1" applyBorder="1" applyAlignment="1">
      <alignment horizontal="center" vertical="center" textRotation="90"/>
    </xf>
    <xf numFmtId="0" fontId="14" fillId="0" borderId="17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34" xfId="0" applyFont="1" applyBorder="1" applyAlignment="1">
      <alignment horizontal="center" vertical="center" wrapText="1"/>
    </xf>
    <xf numFmtId="0" fontId="23" fillId="0" borderId="0" xfId="0" applyFont="1" applyAlignment="1">
      <alignment horizontal="justify"/>
    </xf>
    <xf numFmtId="0" fontId="14" fillId="0" borderId="0" xfId="0" applyFont="1" applyAlignment="1">
      <alignment/>
    </xf>
    <xf numFmtId="0" fontId="14" fillId="0" borderId="32" xfId="55" applyFont="1" applyBorder="1" applyAlignment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7" xfId="55" applyFont="1" applyBorder="1" applyAlignment="1">
      <alignment horizontal="center" vertical="center" textRotation="90" wrapText="1"/>
      <protection/>
    </xf>
    <xf numFmtId="0" fontId="14" fillId="0" borderId="18" xfId="55" applyFont="1" applyBorder="1" applyAlignment="1">
      <alignment horizontal="center" vertical="center" textRotation="90" wrapText="1"/>
      <protection/>
    </xf>
    <xf numFmtId="0" fontId="14" fillId="0" borderId="16" xfId="55" applyFont="1" applyBorder="1" applyAlignment="1">
      <alignment horizontal="center" vertical="center" textRotation="90" wrapText="1"/>
      <protection/>
    </xf>
    <xf numFmtId="0" fontId="14" fillId="0" borderId="35" xfId="0" applyFont="1" applyBorder="1" applyAlignment="1">
      <alignment horizontal="center" vertical="center" wrapText="1"/>
    </xf>
    <xf numFmtId="0" fontId="14" fillId="0" borderId="36" xfId="55" applyFont="1" applyBorder="1" applyAlignment="1">
      <alignment horizontal="center" vertical="center" wrapText="1"/>
      <protection/>
    </xf>
    <xf numFmtId="0" fontId="14" fillId="0" borderId="37" xfId="55" applyFont="1" applyBorder="1" applyAlignment="1">
      <alignment horizontal="center" vertical="center" wrapText="1"/>
      <protection/>
    </xf>
    <xf numFmtId="0" fontId="14" fillId="0" borderId="17" xfId="0" applyFont="1" applyBorder="1" applyAlignment="1">
      <alignment horizontal="center" vertical="center" textRotation="90" wrapText="1"/>
    </xf>
    <xf numFmtId="0" fontId="14" fillId="0" borderId="16" xfId="0" applyFont="1" applyBorder="1" applyAlignment="1">
      <alignment horizontal="center" vertical="center" textRotation="90" wrapText="1"/>
    </xf>
    <xf numFmtId="0" fontId="14" fillId="0" borderId="0" xfId="0" applyNumberFormat="1" applyFont="1" applyAlignment="1">
      <alignment horizontal="left" vertical="center"/>
    </xf>
    <xf numFmtId="0" fontId="15" fillId="36" borderId="32" xfId="0" applyFont="1" applyFill="1" applyBorder="1" applyAlignment="1">
      <alignment horizontal="center" wrapText="1"/>
    </xf>
    <xf numFmtId="0" fontId="15" fillId="36" borderId="33" xfId="0" applyFont="1" applyFill="1" applyBorder="1" applyAlignment="1">
      <alignment horizontal="center" wrapText="1"/>
    </xf>
    <xf numFmtId="0" fontId="15" fillId="36" borderId="25" xfId="0" applyFont="1" applyFill="1" applyBorder="1" applyAlignment="1">
      <alignment horizontal="center" wrapText="1"/>
    </xf>
    <xf numFmtId="0" fontId="14" fillId="0" borderId="10" xfId="0" applyFont="1" applyBorder="1" applyAlignment="1">
      <alignment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left"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168" fontId="13" fillId="0" borderId="0" xfId="0" applyNumberFormat="1" applyFont="1" applyAlignment="1">
      <alignment horizontal="center" vertical="center"/>
    </xf>
    <xf numFmtId="0" fontId="15" fillId="34" borderId="32" xfId="0" applyFont="1" applyFill="1" applyBorder="1" applyAlignment="1">
      <alignment horizontal="left" wrapText="1"/>
    </xf>
    <xf numFmtId="0" fontId="15" fillId="34" borderId="33" xfId="0" applyFont="1" applyFill="1" applyBorder="1" applyAlignment="1">
      <alignment horizontal="left" wrapText="1"/>
    </xf>
    <xf numFmtId="0" fontId="15" fillId="34" borderId="25" xfId="0" applyFont="1" applyFill="1" applyBorder="1" applyAlignment="1">
      <alignment horizontal="left" wrapText="1"/>
    </xf>
    <xf numFmtId="0" fontId="15" fillId="34" borderId="32" xfId="0" applyFont="1" applyFill="1" applyBorder="1" applyAlignment="1">
      <alignment wrapText="1"/>
    </xf>
    <xf numFmtId="0" fontId="15" fillId="34" borderId="33" xfId="0" applyFont="1" applyFill="1" applyBorder="1" applyAlignment="1">
      <alignment wrapText="1"/>
    </xf>
    <xf numFmtId="0" fontId="15" fillId="34" borderId="25" xfId="0" applyFont="1" applyFill="1" applyBorder="1" applyAlignment="1">
      <alignment wrapText="1"/>
    </xf>
    <xf numFmtId="0" fontId="15" fillId="0" borderId="0" xfId="0" applyFont="1" applyAlignment="1">
      <alignment horizontal="center" vertical="center" wrapText="1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4" fillId="0" borderId="17" xfId="55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6" xfId="55" applyFont="1" applyBorder="1" applyAlignment="1">
      <alignment horizontal="center" vertical="center"/>
      <protection/>
    </xf>
    <xf numFmtId="0" fontId="4" fillId="0" borderId="18" xfId="55" applyFont="1" applyBorder="1" applyAlignment="1">
      <alignment horizontal="center" vertical="center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4" fillId="0" borderId="10" xfId="55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55" applyFont="1" applyBorder="1" applyAlignment="1">
      <alignment horizontal="center" vertical="center" wrapText="1"/>
      <protection/>
    </xf>
    <xf numFmtId="0" fontId="0" fillId="0" borderId="17" xfId="55" applyFont="1" applyBorder="1" applyAlignment="1">
      <alignment horizontal="center" vertical="center" wrapText="1"/>
      <protection/>
    </xf>
    <xf numFmtId="1" fontId="0" fillId="0" borderId="17" xfId="55" applyNumberFormat="1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7" xfId="55" applyFont="1" applyBorder="1" applyAlignment="1">
      <alignment vertical="center" wrapText="1"/>
      <protection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32" xfId="55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17" xfId="55" applyFont="1" applyBorder="1" applyAlignment="1">
      <alignment horizontal="center" vertical="center" wrapText="1"/>
      <protection/>
    </xf>
    <xf numFmtId="0" fontId="0" fillId="0" borderId="10" xfId="55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30">
    <dxf>
      <fill>
        <patternFill patternType="none">
          <bgColor indexed="65"/>
        </patternFill>
      </fill>
    </dxf>
    <dxf>
      <fill>
        <patternFill patternType="solid"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ristina.brinzei\My%20Documents\CONTRACTARE\2019\PARA%202019\Asistenta%20medicala%20ambulatorie%20de%20specialitate%20pentru%20specialitati%20paraclinice\model%20LABORATOR\Dosar_furnizor_laborator%20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rnizor"/>
      <sheetName val="Documente Unitate"/>
      <sheetName val="Anexa 18B"/>
      <sheetName val="Medici"/>
      <sheetName val="Asistenti"/>
      <sheetName val="Chimisti"/>
      <sheetName val="Biologi"/>
      <sheetName val="Biochimisti"/>
      <sheetName val="Farmacist"/>
      <sheetName val="Calitate"/>
      <sheetName val="Aparate laborator"/>
      <sheetName val="Oferta_Nr_servicii"/>
      <sheetName val="Punct_extern_recolta"/>
      <sheetName val="Aparate_Histo"/>
      <sheetName val="Oferta_servicii_Histo"/>
    </sheetNames>
    <sheetDataSet>
      <sheetData sheetId="0">
        <row r="2">
          <cell r="C2" t="str">
            <v>SC denumire furnizor SRL</v>
          </cell>
        </row>
        <row r="21">
          <cell r="C21" t="str">
            <v>Nume reprezentant legal</v>
          </cell>
        </row>
        <row r="22">
          <cell r="C22" t="str">
            <v>Prenume reprezentant legal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S54"/>
  <sheetViews>
    <sheetView tabSelected="1" zoomScalePageLayoutView="0" workbookViewId="0" topLeftCell="A1">
      <selection activeCell="A2" sqref="A2:B2"/>
    </sheetView>
  </sheetViews>
  <sheetFormatPr defaultColWidth="9.00390625" defaultRowHeight="12.75"/>
  <cols>
    <col min="1" max="1" width="15.8515625" style="36" customWidth="1"/>
    <col min="2" max="2" width="9.00390625" style="36" bestFit="1" customWidth="1"/>
    <col min="3" max="3" width="45.421875" style="36" customWidth="1"/>
    <col min="4" max="18" width="9.00390625" style="36" customWidth="1"/>
    <col min="19" max="19" width="26.421875" style="36" hidden="1" customWidth="1"/>
    <col min="20" max="16384" width="9.00390625" style="36" customWidth="1"/>
  </cols>
  <sheetData>
    <row r="1" ht="6.75" customHeight="1" thickBot="1"/>
    <row r="2" spans="1:3" ht="12.75">
      <c r="A2" s="286" t="s">
        <v>352</v>
      </c>
      <c r="B2" s="287"/>
      <c r="C2" s="236" t="s">
        <v>546</v>
      </c>
    </row>
    <row r="3" spans="1:3" ht="12.75">
      <c r="A3" s="288" t="s">
        <v>397</v>
      </c>
      <c r="B3" s="289"/>
      <c r="C3" s="42"/>
    </row>
    <row r="4" spans="1:3" ht="12.75">
      <c r="A4" s="280" t="s">
        <v>552</v>
      </c>
      <c r="B4" s="281"/>
      <c r="C4" s="254" t="s">
        <v>557</v>
      </c>
    </row>
    <row r="5" spans="1:19" ht="12" customHeight="1">
      <c r="A5" s="282" t="s">
        <v>400</v>
      </c>
      <c r="B5" s="39" t="s">
        <v>398</v>
      </c>
      <c r="C5" s="235" t="s">
        <v>551</v>
      </c>
      <c r="S5" s="36" t="str">
        <f>CONCATENATE("Loc.",C6," ","Str.",C7," ","Nr.",C8)</f>
        <v>Loc.Bucuresti Str.se completeaza Nr.se completeaza</v>
      </c>
    </row>
    <row r="6" spans="1:3" ht="15.75" customHeight="1">
      <c r="A6" s="282"/>
      <c r="B6" s="39" t="s">
        <v>385</v>
      </c>
      <c r="C6" s="235" t="s">
        <v>553</v>
      </c>
    </row>
    <row r="7" spans="1:3" ht="18" customHeight="1">
      <c r="A7" s="282"/>
      <c r="B7" s="39" t="s">
        <v>386</v>
      </c>
      <c r="C7" s="235" t="s">
        <v>551</v>
      </c>
    </row>
    <row r="8" spans="1:3" ht="12.75">
      <c r="A8" s="282"/>
      <c r="B8" s="39" t="s">
        <v>405</v>
      </c>
      <c r="C8" s="235" t="s">
        <v>551</v>
      </c>
    </row>
    <row r="9" spans="1:3" ht="12.75">
      <c r="A9" s="282"/>
      <c r="B9" s="39" t="s">
        <v>403</v>
      </c>
      <c r="C9" s="235"/>
    </row>
    <row r="10" spans="1:3" ht="12.75">
      <c r="A10" s="282"/>
      <c r="B10" s="39" t="s">
        <v>402</v>
      </c>
      <c r="C10" s="235"/>
    </row>
    <row r="11" spans="1:3" ht="12.75">
      <c r="A11" s="282"/>
      <c r="B11" s="39" t="s">
        <v>401</v>
      </c>
      <c r="C11" s="235"/>
    </row>
    <row r="12" spans="1:3" ht="12.75">
      <c r="A12" s="282"/>
      <c r="B12" s="39" t="s">
        <v>399</v>
      </c>
      <c r="C12" s="235"/>
    </row>
    <row r="13" spans="1:3" ht="12.75">
      <c r="A13" s="282" t="s">
        <v>404</v>
      </c>
      <c r="B13" s="40" t="s">
        <v>388</v>
      </c>
      <c r="C13" s="55"/>
    </row>
    <row r="14" spans="1:3" ht="12.75">
      <c r="A14" s="282"/>
      <c r="B14" s="40" t="s">
        <v>389</v>
      </c>
      <c r="C14" s="55"/>
    </row>
    <row r="15" spans="1:3" ht="12.75">
      <c r="A15" s="282"/>
      <c r="B15" s="40" t="s">
        <v>390</v>
      </c>
      <c r="C15" s="55"/>
    </row>
    <row r="16" spans="1:3" ht="12.75">
      <c r="A16" s="284"/>
      <c r="B16" s="41" t="s">
        <v>391</v>
      </c>
      <c r="C16" s="55"/>
    </row>
    <row r="17" spans="1:3" ht="25.5">
      <c r="A17" s="284"/>
      <c r="B17" s="41" t="s">
        <v>392</v>
      </c>
      <c r="C17" s="55"/>
    </row>
    <row r="18" spans="1:3" ht="12.75">
      <c r="A18" s="282" t="s">
        <v>393</v>
      </c>
      <c r="B18" s="39" t="s">
        <v>394</v>
      </c>
      <c r="C18" s="55"/>
    </row>
    <row r="19" spans="1:3" ht="12.75">
      <c r="A19" s="282"/>
      <c r="B19" s="39" t="s">
        <v>395</v>
      </c>
      <c r="C19" s="55"/>
    </row>
    <row r="20" spans="1:3" ht="12.75">
      <c r="A20" s="282"/>
      <c r="B20" s="39" t="s">
        <v>396</v>
      </c>
      <c r="C20" s="55"/>
    </row>
    <row r="21" spans="1:19" ht="12.75">
      <c r="A21" s="282" t="s">
        <v>350</v>
      </c>
      <c r="B21" s="39" t="s">
        <v>382</v>
      </c>
      <c r="C21" s="235" t="s">
        <v>551</v>
      </c>
      <c r="S21" s="36" t="str">
        <f>CONCATENATE(C21," ",C22)</f>
        <v>se completeaza se completeaza</v>
      </c>
    </row>
    <row r="22" spans="1:3" ht="12.75">
      <c r="A22" s="282"/>
      <c r="B22" s="39" t="s">
        <v>383</v>
      </c>
      <c r="C22" s="235" t="s">
        <v>551</v>
      </c>
    </row>
    <row r="23" spans="1:3" ht="12.75">
      <c r="A23" s="282"/>
      <c r="B23" s="39" t="s">
        <v>384</v>
      </c>
      <c r="C23" s="56"/>
    </row>
    <row r="24" spans="1:3" ht="12.75">
      <c r="A24" s="282"/>
      <c r="B24" s="39" t="s">
        <v>387</v>
      </c>
      <c r="C24" s="55"/>
    </row>
    <row r="25" spans="1:3" ht="13.5" thickBot="1">
      <c r="A25" s="283"/>
      <c r="B25" s="43" t="s">
        <v>391</v>
      </c>
      <c r="C25" s="58"/>
    </row>
    <row r="26" spans="1:3" ht="7.5" customHeight="1" thickBot="1">
      <c r="A26" s="279"/>
      <c r="B26" s="279"/>
      <c r="C26" s="279"/>
    </row>
    <row r="27" spans="1:3" ht="12.75">
      <c r="A27" s="285" t="s">
        <v>406</v>
      </c>
      <c r="B27" s="44" t="s">
        <v>554</v>
      </c>
      <c r="C27" s="54" t="s">
        <v>551</v>
      </c>
    </row>
    <row r="28" spans="1:19" ht="12.75">
      <c r="A28" s="282"/>
      <c r="B28" s="39" t="s">
        <v>385</v>
      </c>
      <c r="C28" s="61" t="s">
        <v>553</v>
      </c>
      <c r="S28" s="229" t="str">
        <f>CONCATENATE("Loc.",C28," ","Str.",C29," ","Nr.",C30)</f>
        <v>Loc.Bucuresti Str.se completeaza Nr.se completeaza</v>
      </c>
    </row>
    <row r="29" spans="1:3" ht="12.75">
      <c r="A29" s="282"/>
      <c r="B29" s="39" t="s">
        <v>386</v>
      </c>
      <c r="C29" s="55" t="s">
        <v>551</v>
      </c>
    </row>
    <row r="30" spans="1:3" ht="12.75">
      <c r="A30" s="282"/>
      <c r="B30" s="39" t="s">
        <v>405</v>
      </c>
      <c r="C30" s="55" t="s">
        <v>551</v>
      </c>
    </row>
    <row r="31" spans="1:3" ht="12.75">
      <c r="A31" s="282"/>
      <c r="B31" s="39" t="s">
        <v>403</v>
      </c>
      <c r="C31" s="55"/>
    </row>
    <row r="32" spans="1:3" ht="12.75">
      <c r="A32" s="282"/>
      <c r="B32" s="39" t="s">
        <v>402</v>
      </c>
      <c r="C32" s="55"/>
    </row>
    <row r="33" spans="1:3" ht="12.75">
      <c r="A33" s="282"/>
      <c r="B33" s="39" t="s">
        <v>401</v>
      </c>
      <c r="C33" s="55"/>
    </row>
    <row r="34" spans="1:3" ht="12.75">
      <c r="A34" s="282"/>
      <c r="B34" s="39" t="s">
        <v>399</v>
      </c>
      <c r="C34" s="55"/>
    </row>
    <row r="35" spans="1:3" ht="12.75">
      <c r="A35" s="282" t="s">
        <v>407</v>
      </c>
      <c r="B35" s="40" t="s">
        <v>388</v>
      </c>
      <c r="C35" s="55"/>
    </row>
    <row r="36" spans="1:3" ht="12.75">
      <c r="A36" s="282"/>
      <c r="B36" s="40" t="s">
        <v>389</v>
      </c>
      <c r="C36" s="55"/>
    </row>
    <row r="37" spans="1:3" ht="12.75">
      <c r="A37" s="282"/>
      <c r="B37" s="40" t="s">
        <v>390</v>
      </c>
      <c r="C37" s="55"/>
    </row>
    <row r="38" spans="1:3" ht="12.75">
      <c r="A38" s="284"/>
      <c r="B38" s="41" t="s">
        <v>391</v>
      </c>
      <c r="C38" s="55"/>
    </row>
    <row r="39" spans="1:3" ht="26.25" thickBot="1">
      <c r="A39" s="290"/>
      <c r="B39" s="45" t="s">
        <v>392</v>
      </c>
      <c r="C39" s="58"/>
    </row>
    <row r="40" spans="1:3" ht="7.5" customHeight="1">
      <c r="A40" s="279"/>
      <c r="B40" s="279"/>
      <c r="C40" s="279"/>
    </row>
    <row r="41" spans="1:3" s="229" customFormat="1" ht="12.75">
      <c r="A41" s="59"/>
      <c r="B41" s="46"/>
      <c r="C41" s="147" t="s">
        <v>542</v>
      </c>
    </row>
    <row r="42" spans="1:3" ht="12.75">
      <c r="A42" s="88" t="s">
        <v>475</v>
      </c>
      <c r="C42" s="250" t="s">
        <v>163</v>
      </c>
    </row>
    <row r="43" spans="1:3" ht="12.75">
      <c r="A43" s="247"/>
      <c r="B43" s="47"/>
      <c r="C43" s="252" t="str">
        <f>S21</f>
        <v>se completeaza se completeaza</v>
      </c>
    </row>
    <row r="44" spans="1:3" ht="12.75">
      <c r="A44" s="59"/>
      <c r="B44" s="47"/>
      <c r="C44" s="148" t="s">
        <v>541</v>
      </c>
    </row>
    <row r="45" spans="1:3" ht="12.75">
      <c r="A45" s="59"/>
      <c r="B45" s="47"/>
      <c r="C45" s="38"/>
    </row>
    <row r="46" spans="1:3" ht="12.75">
      <c r="A46" s="59"/>
      <c r="B46" s="47"/>
      <c r="C46" s="38"/>
    </row>
    <row r="47" spans="1:3" ht="12.75">
      <c r="A47" s="59"/>
      <c r="B47" s="47"/>
      <c r="C47" s="38"/>
    </row>
    <row r="48" spans="1:3" ht="12.75">
      <c r="A48" s="59"/>
      <c r="B48" s="47"/>
      <c r="C48" s="38"/>
    </row>
    <row r="49" spans="1:3" ht="12.75">
      <c r="A49" s="213"/>
      <c r="B49" s="48"/>
      <c r="C49" s="38"/>
    </row>
    <row r="50" spans="1:3" ht="12.75">
      <c r="A50" s="213"/>
      <c r="B50" s="48"/>
      <c r="C50" s="38"/>
    </row>
    <row r="51" spans="1:3" ht="12.75">
      <c r="A51" s="213"/>
      <c r="B51" s="48"/>
      <c r="C51" s="38"/>
    </row>
    <row r="52" spans="1:3" ht="12.75">
      <c r="A52" s="213"/>
      <c r="B52" s="49"/>
      <c r="C52" s="38"/>
    </row>
    <row r="53" spans="1:3" ht="12.75">
      <c r="A53" s="213"/>
      <c r="B53" s="49"/>
      <c r="C53" s="38"/>
    </row>
    <row r="54" ht="12.75">
      <c r="A54" s="213"/>
    </row>
  </sheetData>
  <sheetProtection/>
  <mergeCells count="11">
    <mergeCell ref="A2:B2"/>
    <mergeCell ref="A3:B3"/>
    <mergeCell ref="A5:A12"/>
    <mergeCell ref="A18:A20"/>
    <mergeCell ref="A35:A39"/>
    <mergeCell ref="A26:C26"/>
    <mergeCell ref="A4:B4"/>
    <mergeCell ref="A40:C40"/>
    <mergeCell ref="A21:A25"/>
    <mergeCell ref="A13:A17"/>
    <mergeCell ref="A27:A34"/>
  </mergeCell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</sheetPr>
  <dimension ref="A2:F24"/>
  <sheetViews>
    <sheetView zoomScalePageLayoutView="0" workbookViewId="0" topLeftCell="A1">
      <selection activeCell="A22" sqref="A22"/>
    </sheetView>
  </sheetViews>
  <sheetFormatPr defaultColWidth="9.00390625" defaultRowHeight="12.75"/>
  <cols>
    <col min="1" max="1" width="10.28125" style="95" customWidth="1"/>
    <col min="2" max="2" width="8.421875" style="95" bestFit="1" customWidth="1"/>
    <col min="3" max="3" width="49.7109375" style="36" customWidth="1"/>
    <col min="4" max="4" width="8.421875" style="91" customWidth="1"/>
    <col min="5" max="5" width="9.421875" style="36" customWidth="1"/>
    <col min="6" max="6" width="9.28125" style="36" customWidth="1"/>
    <col min="7" max="16384" width="9.00390625" style="36" customWidth="1"/>
  </cols>
  <sheetData>
    <row r="2" spans="1:2" ht="12.75">
      <c r="A2" s="90" t="s">
        <v>351</v>
      </c>
      <c r="B2" s="90"/>
    </row>
    <row r="4" spans="1:5" ht="51">
      <c r="A4" s="231" t="s">
        <v>530</v>
      </c>
      <c r="B4" s="363" t="str">
        <f>Date_Contact!C2</f>
        <v>SC XXX Laborator SRL</v>
      </c>
      <c r="C4" s="363"/>
      <c r="D4" s="238"/>
      <c r="E4" s="238"/>
    </row>
    <row r="5" spans="1:5" ht="12.75">
      <c r="A5" s="95" t="s">
        <v>531</v>
      </c>
      <c r="B5" s="369" t="str">
        <f>Date_Contact!S5</f>
        <v>Loc.Bucuresti Str.se completeaza Nr.se completeaza</v>
      </c>
      <c r="C5" s="369"/>
      <c r="D5" s="241"/>
      <c r="E5" s="241"/>
    </row>
    <row r="6" spans="1:5" ht="12.75">
      <c r="A6" s="95" t="s">
        <v>428</v>
      </c>
      <c r="B6" s="370" t="str">
        <f>Date_Contact!S28</f>
        <v>Loc.Bucuresti Str.se completeaza Nr.se completeaza</v>
      </c>
      <c r="C6" s="370"/>
      <c r="D6" s="240"/>
      <c r="E6" s="241"/>
    </row>
    <row r="7" spans="1:5" ht="12.75">
      <c r="A7" s="95" t="s">
        <v>550</v>
      </c>
      <c r="B7" s="153" t="str">
        <f>Date_Contact!C4</f>
        <v>P0xx</v>
      </c>
      <c r="C7" s="234"/>
      <c r="D7" s="240"/>
      <c r="E7" s="241"/>
    </row>
    <row r="8" ht="13.5" thickBot="1">
      <c r="C8" s="96" t="s">
        <v>358</v>
      </c>
    </row>
    <row r="9" spans="1:6" ht="54">
      <c r="A9" s="97" t="s">
        <v>359</v>
      </c>
      <c r="B9" s="97" t="s">
        <v>3</v>
      </c>
      <c r="C9" s="97" t="s">
        <v>4</v>
      </c>
      <c r="D9" s="98" t="s">
        <v>353</v>
      </c>
      <c r="E9" s="99" t="s">
        <v>354</v>
      </c>
      <c r="F9" s="100" t="s">
        <v>355</v>
      </c>
    </row>
    <row r="10" spans="1:6" ht="13.5">
      <c r="A10" s="34">
        <v>0</v>
      </c>
      <c r="B10" s="34" t="s">
        <v>360</v>
      </c>
      <c r="C10" s="34">
        <v>2</v>
      </c>
      <c r="D10" s="101">
        <v>3</v>
      </c>
      <c r="E10" s="34">
        <v>4</v>
      </c>
      <c r="F10" s="34">
        <v>5</v>
      </c>
    </row>
    <row r="11" spans="1:6" ht="14.25" customHeight="1">
      <c r="A11" s="102">
        <v>1</v>
      </c>
      <c r="B11" s="103" t="s">
        <v>217</v>
      </c>
      <c r="C11" s="104" t="s">
        <v>218</v>
      </c>
      <c r="D11" s="105">
        <v>130</v>
      </c>
      <c r="E11" s="106">
        <v>0</v>
      </c>
      <c r="F11" s="107">
        <f>D11*E11</f>
        <v>0</v>
      </c>
    </row>
    <row r="12" spans="1:6" ht="14.25" customHeight="1">
      <c r="A12" s="102">
        <v>2</v>
      </c>
      <c r="B12" s="103" t="s">
        <v>219</v>
      </c>
      <c r="C12" s="104" t="s">
        <v>220</v>
      </c>
      <c r="D12" s="105">
        <v>250</v>
      </c>
      <c r="E12" s="106">
        <v>0</v>
      </c>
      <c r="F12" s="107">
        <f>D12*E12</f>
        <v>0</v>
      </c>
    </row>
    <row r="13" spans="1:6" ht="14.25" customHeight="1">
      <c r="A13" s="102">
        <v>3</v>
      </c>
      <c r="B13" s="103" t="s">
        <v>221</v>
      </c>
      <c r="C13" s="104" t="s">
        <v>222</v>
      </c>
      <c r="D13" s="105">
        <v>160</v>
      </c>
      <c r="E13" s="106">
        <v>0</v>
      </c>
      <c r="F13" s="107">
        <f>D13*E13</f>
        <v>0</v>
      </c>
    </row>
    <row r="14" spans="1:6" ht="14.25" customHeight="1">
      <c r="A14" s="102">
        <v>4</v>
      </c>
      <c r="B14" s="103" t="s">
        <v>223</v>
      </c>
      <c r="C14" s="104" t="s">
        <v>224</v>
      </c>
      <c r="D14" s="105">
        <v>280</v>
      </c>
      <c r="E14" s="106">
        <v>0</v>
      </c>
      <c r="F14" s="107">
        <f>D14*E14</f>
        <v>0</v>
      </c>
    </row>
    <row r="15" spans="1:6" ht="14.25" customHeight="1">
      <c r="A15" s="102">
        <v>5</v>
      </c>
      <c r="B15" s="103" t="s">
        <v>136</v>
      </c>
      <c r="C15" s="104" t="s">
        <v>225</v>
      </c>
      <c r="D15" s="105" t="s">
        <v>361</v>
      </c>
      <c r="E15" s="106">
        <v>0</v>
      </c>
      <c r="F15" s="107">
        <f>200*E15</f>
        <v>0</v>
      </c>
    </row>
    <row r="16" spans="1:6" ht="14.25" customHeight="1">
      <c r="A16" s="102">
        <v>6</v>
      </c>
      <c r="B16" s="103" t="s">
        <v>133</v>
      </c>
      <c r="C16" s="104" t="s">
        <v>226</v>
      </c>
      <c r="D16" s="105">
        <v>100</v>
      </c>
      <c r="E16" s="106">
        <v>0</v>
      </c>
      <c r="F16" s="107">
        <f>D16*E16</f>
        <v>0</v>
      </c>
    </row>
    <row r="17" spans="1:6" ht="14.25" customHeight="1">
      <c r="A17" s="102">
        <v>7</v>
      </c>
      <c r="B17" s="103" t="s">
        <v>135</v>
      </c>
      <c r="C17" s="104" t="s">
        <v>438</v>
      </c>
      <c r="D17" s="105">
        <v>40</v>
      </c>
      <c r="E17" s="106">
        <v>0</v>
      </c>
      <c r="F17" s="107">
        <f>D17*E17</f>
        <v>0</v>
      </c>
    </row>
    <row r="18" spans="1:6" ht="14.25" customHeight="1">
      <c r="A18" s="102">
        <v>8</v>
      </c>
      <c r="B18" s="103" t="s">
        <v>134</v>
      </c>
      <c r="C18" s="104" t="s">
        <v>49</v>
      </c>
      <c r="D18" s="105">
        <v>80</v>
      </c>
      <c r="E18" s="106">
        <v>0</v>
      </c>
      <c r="F18" s="107">
        <f>D18*E18</f>
        <v>0</v>
      </c>
    </row>
    <row r="19" spans="1:6" ht="14.25" thickBot="1">
      <c r="A19" s="108" t="s">
        <v>161</v>
      </c>
      <c r="B19" s="109"/>
      <c r="C19" s="110"/>
      <c r="D19" s="111" t="s">
        <v>357</v>
      </c>
      <c r="E19" s="112" t="s">
        <v>357</v>
      </c>
      <c r="F19" s="113">
        <f>SUM(F11:F18)</f>
        <v>0</v>
      </c>
    </row>
    <row r="20" ht="12.75">
      <c r="D20" s="114"/>
    </row>
    <row r="21" spans="1:4" ht="12.75">
      <c r="A21" s="87" t="s">
        <v>484</v>
      </c>
      <c r="C21" s="148" t="s">
        <v>483</v>
      </c>
      <c r="D21" s="114"/>
    </row>
    <row r="22" spans="1:6" ht="13.5">
      <c r="A22" s="243"/>
      <c r="C22" s="148" t="s">
        <v>544</v>
      </c>
      <c r="F22" s="115"/>
    </row>
    <row r="23" ht="12.75">
      <c r="C23" s="148" t="str">
        <f>Date_Contact!S21</f>
        <v>se completeaza se completeaza</v>
      </c>
    </row>
    <row r="24" ht="12.75">
      <c r="C24" s="95" t="s">
        <v>545</v>
      </c>
    </row>
  </sheetData>
  <sheetProtection/>
  <mergeCells count="3">
    <mergeCell ref="B4:C4"/>
    <mergeCell ref="B5:C5"/>
    <mergeCell ref="B6:C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16.28125" style="0" bestFit="1" customWidth="1"/>
    <col min="7" max="7" width="11.7109375" style="0" bestFit="1" customWidth="1"/>
    <col min="8" max="8" width="15.421875" style="0" bestFit="1" customWidth="1"/>
  </cols>
  <sheetData>
    <row r="1" spans="1:9" ht="12.75">
      <c r="A1" t="s">
        <v>366</v>
      </c>
      <c r="B1" t="s">
        <v>371</v>
      </c>
      <c r="C1" t="s">
        <v>371</v>
      </c>
      <c r="D1" t="s">
        <v>371</v>
      </c>
      <c r="E1" t="s">
        <v>371</v>
      </c>
      <c r="F1" t="s">
        <v>374</v>
      </c>
      <c r="G1" t="s">
        <v>155</v>
      </c>
      <c r="H1" t="s">
        <v>373</v>
      </c>
      <c r="I1">
        <v>3.5</v>
      </c>
    </row>
    <row r="2" spans="1:9" ht="12.75">
      <c r="A2" t="s">
        <v>439</v>
      </c>
      <c r="B2" t="s">
        <v>370</v>
      </c>
      <c r="C2" t="s">
        <v>372</v>
      </c>
      <c r="D2" t="s">
        <v>372</v>
      </c>
      <c r="E2" t="s">
        <v>372</v>
      </c>
      <c r="F2" t="s">
        <v>425</v>
      </c>
      <c r="G2" t="s">
        <v>377</v>
      </c>
      <c r="H2" t="s">
        <v>379</v>
      </c>
      <c r="I2">
        <v>7</v>
      </c>
    </row>
    <row r="3" spans="1:9" ht="12.75">
      <c r="A3" t="s">
        <v>440</v>
      </c>
      <c r="C3" t="s">
        <v>426</v>
      </c>
      <c r="D3" t="s">
        <v>426</v>
      </c>
      <c r="E3" t="s">
        <v>426</v>
      </c>
      <c r="G3" t="s">
        <v>156</v>
      </c>
      <c r="H3" t="s">
        <v>155</v>
      </c>
      <c r="I3">
        <v>8</v>
      </c>
    </row>
    <row r="4" spans="1:8" ht="12.75">
      <c r="A4" t="s">
        <v>441</v>
      </c>
      <c r="G4" t="s">
        <v>157</v>
      </c>
      <c r="H4" t="s">
        <v>377</v>
      </c>
    </row>
    <row r="5" spans="1:8" ht="12.75">
      <c r="A5" t="s">
        <v>375</v>
      </c>
      <c r="G5" t="s">
        <v>378</v>
      </c>
      <c r="H5" t="s">
        <v>156</v>
      </c>
    </row>
    <row r="6" spans="1:8" ht="12.75">
      <c r="A6" t="s">
        <v>424</v>
      </c>
      <c r="H6" t="s">
        <v>157</v>
      </c>
    </row>
    <row r="7" ht="12.75">
      <c r="A7" t="s">
        <v>367</v>
      </c>
    </row>
    <row r="8" ht="12.75">
      <c r="A8" t="s">
        <v>369</v>
      </c>
    </row>
    <row r="9" ht="12.75">
      <c r="A9" t="s">
        <v>368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E10" sqref="E10:E13"/>
    </sheetView>
  </sheetViews>
  <sheetFormatPr defaultColWidth="9.140625" defaultRowHeight="12.75"/>
  <cols>
    <col min="1" max="1" width="3.7109375" style="1" customWidth="1"/>
    <col min="2" max="2" width="13.8515625" style="1" customWidth="1"/>
    <col min="3" max="3" width="40.140625" style="1" customWidth="1"/>
    <col min="4" max="4" width="13.8515625" style="1" customWidth="1"/>
    <col min="5" max="5" width="22.28125" style="1" customWidth="1"/>
    <col min="6" max="6" width="9.421875" style="0" customWidth="1"/>
    <col min="7" max="7" width="16.421875" style="0" customWidth="1"/>
    <col min="8" max="8" width="12.28125" style="0" customWidth="1"/>
    <col min="9" max="9" width="7.140625" style="0" customWidth="1"/>
    <col min="10" max="10" width="11.7109375" style="0" customWidth="1"/>
    <col min="11" max="11" width="13.28125" style="0" customWidth="1"/>
  </cols>
  <sheetData>
    <row r="1" spans="1:11" ht="12.75">
      <c r="A1" s="3"/>
      <c r="B1" s="3"/>
      <c r="C1" s="4"/>
      <c r="D1" s="3"/>
      <c r="E1" s="4"/>
      <c r="F1" s="5"/>
      <c r="G1" s="5"/>
      <c r="H1" s="5"/>
      <c r="I1" s="5"/>
      <c r="J1" s="5"/>
      <c r="K1" s="5"/>
    </row>
    <row r="2" spans="2:11" ht="12.75">
      <c r="B2" s="83" t="s">
        <v>164</v>
      </c>
      <c r="E2" s="53"/>
      <c r="F2" s="62" t="s">
        <v>436</v>
      </c>
      <c r="G2" s="5"/>
      <c r="H2" s="5"/>
      <c r="K2" s="7"/>
    </row>
    <row r="3" spans="7:11" ht="12.75" customHeight="1">
      <c r="G3" s="32" t="s">
        <v>163</v>
      </c>
      <c r="H3" s="5"/>
      <c r="I3" s="5"/>
      <c r="K3" s="8"/>
    </row>
    <row r="4" spans="2:11" ht="16.5" customHeight="1">
      <c r="B4" s="84" t="s">
        <v>428</v>
      </c>
      <c r="E4" s="23"/>
      <c r="F4" s="32"/>
      <c r="G4" s="9"/>
      <c r="H4" s="9"/>
      <c r="I4" s="5"/>
      <c r="J4" s="8"/>
      <c r="K4" s="8"/>
    </row>
    <row r="5" spans="6:11" ht="12.75">
      <c r="F5" s="10"/>
      <c r="G5" s="2" t="s">
        <v>418</v>
      </c>
      <c r="H5" s="5"/>
      <c r="I5" s="5"/>
      <c r="K5" s="8"/>
    </row>
    <row r="6" spans="1:11" ht="12.75">
      <c r="A6" s="11"/>
      <c r="B6" s="11"/>
      <c r="C6" s="3" t="s">
        <v>272</v>
      </c>
      <c r="D6" s="11"/>
      <c r="E6" s="12"/>
      <c r="F6" s="5"/>
      <c r="H6" s="5"/>
      <c r="I6" s="5"/>
      <c r="J6" s="5"/>
      <c r="K6" s="5"/>
    </row>
    <row r="7" spans="1:11" ht="12.75">
      <c r="A7" s="13"/>
      <c r="B7" s="13"/>
      <c r="C7" s="13"/>
      <c r="D7" s="13"/>
      <c r="E7" s="13"/>
      <c r="F7" s="6"/>
      <c r="G7" s="6"/>
      <c r="H7" s="6"/>
      <c r="I7" s="6"/>
      <c r="J7" s="6"/>
      <c r="K7" s="6"/>
    </row>
    <row r="8" spans="1:10" ht="24" customHeight="1">
      <c r="A8" s="391" t="s">
        <v>273</v>
      </c>
      <c r="B8" s="392" t="s">
        <v>450</v>
      </c>
      <c r="C8" s="391" t="s">
        <v>274</v>
      </c>
      <c r="D8" s="402" t="s">
        <v>275</v>
      </c>
      <c r="E8" s="391" t="s">
        <v>277</v>
      </c>
      <c r="F8" s="392" t="s">
        <v>419</v>
      </c>
      <c r="G8" s="398" t="s">
        <v>278</v>
      </c>
      <c r="H8" s="399"/>
      <c r="I8" s="390" t="s">
        <v>276</v>
      </c>
      <c r="J8" s="392"/>
    </row>
    <row r="9" spans="1:10" ht="38.25">
      <c r="A9" s="400"/>
      <c r="B9" s="343"/>
      <c r="C9" s="343"/>
      <c r="D9" s="402"/>
      <c r="E9" s="343"/>
      <c r="F9" s="343"/>
      <c r="G9" s="14" t="s">
        <v>279</v>
      </c>
      <c r="H9" s="85" t="s">
        <v>451</v>
      </c>
      <c r="I9" s="343"/>
      <c r="J9" s="343"/>
    </row>
    <row r="10" spans="1:13" ht="12.75" customHeight="1">
      <c r="A10" s="382">
        <v>1</v>
      </c>
      <c r="B10" s="401" t="s">
        <v>155</v>
      </c>
      <c r="C10" s="82" t="s">
        <v>446</v>
      </c>
      <c r="D10" s="386" t="s">
        <v>452</v>
      </c>
      <c r="E10" s="395"/>
      <c r="F10" s="393">
        <v>2009</v>
      </c>
      <c r="G10" s="14" t="s">
        <v>421</v>
      </c>
      <c r="H10" s="16"/>
      <c r="I10" s="16"/>
      <c r="J10" s="52"/>
      <c r="M10" t="s">
        <v>445</v>
      </c>
    </row>
    <row r="11" spans="1:13" ht="12.75" customHeight="1">
      <c r="A11" s="389"/>
      <c r="B11" s="394"/>
      <c r="C11" s="81" t="s">
        <v>447</v>
      </c>
      <c r="D11" s="387"/>
      <c r="E11" s="396"/>
      <c r="F11" s="394"/>
      <c r="G11" s="14" t="s">
        <v>422</v>
      </c>
      <c r="H11" s="16"/>
      <c r="I11" s="16"/>
      <c r="J11" s="52">
        <f aca="true" t="shared" si="0" ref="J11:J16">2016-F11</f>
        <v>2016</v>
      </c>
      <c r="M11" t="s">
        <v>446</v>
      </c>
    </row>
    <row r="12" spans="1:10" ht="12.75" customHeight="1">
      <c r="A12" s="389"/>
      <c r="B12" s="394"/>
      <c r="C12" s="81" t="s">
        <v>448</v>
      </c>
      <c r="D12" s="387"/>
      <c r="E12" s="396"/>
      <c r="F12" s="394"/>
      <c r="G12" s="14" t="s">
        <v>422</v>
      </c>
      <c r="H12" s="16"/>
      <c r="I12" s="16"/>
      <c r="J12" s="52">
        <f t="shared" si="0"/>
        <v>2016</v>
      </c>
    </row>
    <row r="13" spans="1:10" ht="12.75" customHeight="1">
      <c r="A13" s="389"/>
      <c r="B13" s="394"/>
      <c r="C13" s="81" t="s">
        <v>449</v>
      </c>
      <c r="D13" s="387"/>
      <c r="E13" s="397"/>
      <c r="F13" s="343"/>
      <c r="G13" s="14" t="s">
        <v>423</v>
      </c>
      <c r="H13" s="16"/>
      <c r="I13" s="16"/>
      <c r="J13" s="52">
        <f t="shared" si="0"/>
        <v>2016</v>
      </c>
    </row>
    <row r="14" spans="1:10" ht="12.75">
      <c r="A14" s="389"/>
      <c r="B14" s="394"/>
      <c r="C14" s="82" t="s">
        <v>445</v>
      </c>
      <c r="D14" s="387"/>
      <c r="E14" s="16"/>
      <c r="F14" s="50"/>
      <c r="G14" s="14" t="s">
        <v>422</v>
      </c>
      <c r="H14" s="16"/>
      <c r="I14" s="16"/>
      <c r="J14" s="52">
        <f t="shared" si="0"/>
        <v>2016</v>
      </c>
    </row>
    <row r="15" spans="1:10" ht="12.75">
      <c r="A15" s="389"/>
      <c r="B15" s="394"/>
      <c r="C15" s="81" t="s">
        <v>447</v>
      </c>
      <c r="D15" s="387"/>
      <c r="E15" s="16"/>
      <c r="F15" s="50"/>
      <c r="G15" s="14"/>
      <c r="H15" s="16"/>
      <c r="I15" s="16"/>
      <c r="J15" s="52">
        <f t="shared" si="0"/>
        <v>2016</v>
      </c>
    </row>
    <row r="16" spans="1:10" ht="12.75">
      <c r="A16" s="389"/>
      <c r="B16" s="394"/>
      <c r="C16" s="81" t="s">
        <v>448</v>
      </c>
      <c r="D16" s="387"/>
      <c r="E16" s="16"/>
      <c r="F16" s="50"/>
      <c r="G16" s="14"/>
      <c r="H16" s="16"/>
      <c r="I16" s="16"/>
      <c r="J16" s="52">
        <f t="shared" si="0"/>
        <v>2016</v>
      </c>
    </row>
    <row r="17" spans="1:10" ht="12.75">
      <c r="A17" s="389"/>
      <c r="B17" s="343"/>
      <c r="C17" s="81" t="s">
        <v>449</v>
      </c>
      <c r="D17" s="387"/>
      <c r="E17" s="16"/>
      <c r="F17" s="50"/>
      <c r="G17" s="14"/>
      <c r="H17" s="16"/>
      <c r="I17" s="16"/>
      <c r="J17" s="52"/>
    </row>
    <row r="18" spans="1:10" ht="25.5" customHeight="1">
      <c r="A18" s="382">
        <v>2</v>
      </c>
      <c r="B18" s="65"/>
      <c r="C18" s="15" t="s">
        <v>281</v>
      </c>
      <c r="D18" s="65"/>
      <c r="E18" s="16"/>
      <c r="F18" s="50"/>
      <c r="G18" s="14"/>
      <c r="H18" s="16"/>
      <c r="I18" s="16"/>
      <c r="J18" s="52">
        <f>2016-F18</f>
        <v>2016</v>
      </c>
    </row>
    <row r="19" spans="1:10" ht="25.5" customHeight="1">
      <c r="A19" s="384"/>
      <c r="B19" s="66"/>
      <c r="C19" s="15" t="s">
        <v>282</v>
      </c>
      <c r="D19" s="66"/>
      <c r="E19" s="17"/>
      <c r="F19" s="51"/>
      <c r="G19" s="14"/>
      <c r="H19" s="17"/>
      <c r="I19" s="17"/>
      <c r="J19" s="52">
        <f>2016-F19</f>
        <v>2016</v>
      </c>
    </row>
    <row r="20" spans="1:10" ht="27" customHeight="1">
      <c r="A20" s="382">
        <v>3</v>
      </c>
      <c r="B20" s="65"/>
      <c r="C20" s="15" t="s">
        <v>283</v>
      </c>
      <c r="D20" s="65"/>
      <c r="E20" s="17"/>
      <c r="F20" s="51"/>
      <c r="G20" s="14"/>
      <c r="H20" s="17"/>
      <c r="I20" s="17"/>
      <c r="J20" s="52">
        <f>2016-F20</f>
        <v>2016</v>
      </c>
    </row>
    <row r="21" spans="1:10" ht="26.25" customHeight="1">
      <c r="A21" s="385"/>
      <c r="B21" s="67"/>
      <c r="C21" s="15" t="s">
        <v>284</v>
      </c>
      <c r="D21" s="67"/>
      <c r="E21" s="17"/>
      <c r="F21" s="51"/>
      <c r="G21" s="14"/>
      <c r="H21" s="17"/>
      <c r="I21" s="17"/>
      <c r="J21" s="52">
        <f>2016-F21</f>
        <v>2016</v>
      </c>
    </row>
    <row r="22" spans="1:10" ht="26.25" customHeight="1">
      <c r="A22" s="384"/>
      <c r="B22" s="66"/>
      <c r="C22" s="15" t="s">
        <v>285</v>
      </c>
      <c r="D22" s="66"/>
      <c r="E22" s="17"/>
      <c r="F22" s="51"/>
      <c r="G22" s="14"/>
      <c r="H22" s="17"/>
      <c r="I22" s="17"/>
      <c r="J22" s="52">
        <f>2016-F22</f>
        <v>2016</v>
      </c>
    </row>
    <row r="23" spans="1:10" ht="26.25" customHeight="1">
      <c r="A23" s="382">
        <v>4</v>
      </c>
      <c r="B23" s="65"/>
      <c r="C23" s="15" t="s">
        <v>286</v>
      </c>
      <c r="D23" s="65"/>
      <c r="E23" s="17"/>
      <c r="F23" s="51"/>
      <c r="G23" s="14"/>
      <c r="H23" s="17"/>
      <c r="I23" s="17"/>
      <c r="J23" s="52"/>
    </row>
    <row r="24" spans="1:10" ht="36.75" customHeight="1">
      <c r="A24" s="383"/>
      <c r="B24" s="63"/>
      <c r="C24" s="15" t="s">
        <v>435</v>
      </c>
      <c r="D24" s="63"/>
      <c r="E24" s="16"/>
      <c r="F24" s="50"/>
      <c r="G24" s="14"/>
      <c r="H24" s="16"/>
      <c r="I24" s="16"/>
      <c r="J24" s="52">
        <f aca="true" t="shared" si="1" ref="J24:J40">2016-F24</f>
        <v>2016</v>
      </c>
    </row>
    <row r="25" spans="1:10" ht="24.75" customHeight="1">
      <c r="A25" s="388">
        <v>5</v>
      </c>
      <c r="B25" s="68"/>
      <c r="C25" s="15" t="s">
        <v>287</v>
      </c>
      <c r="D25" s="68"/>
      <c r="E25" s="16"/>
      <c r="F25" s="50"/>
      <c r="G25" s="14"/>
      <c r="H25" s="16"/>
      <c r="I25" s="16"/>
      <c r="J25" s="52">
        <f t="shared" si="1"/>
        <v>2016</v>
      </c>
    </row>
    <row r="26" spans="1:10" ht="23.25" customHeight="1">
      <c r="A26" s="388"/>
      <c r="B26" s="68"/>
      <c r="C26" s="15" t="s">
        <v>434</v>
      </c>
      <c r="D26" s="68"/>
      <c r="E26" s="16"/>
      <c r="F26" s="50"/>
      <c r="G26" s="14"/>
      <c r="H26" s="16"/>
      <c r="I26" s="16"/>
      <c r="J26" s="52">
        <f t="shared" si="1"/>
        <v>2016</v>
      </c>
    </row>
    <row r="27" spans="1:10" ht="24" customHeight="1">
      <c r="A27" s="388"/>
      <c r="B27" s="68"/>
      <c r="C27" s="15" t="s">
        <v>288</v>
      </c>
      <c r="D27" s="68"/>
      <c r="E27" s="16"/>
      <c r="F27" s="50"/>
      <c r="G27" s="14"/>
      <c r="H27" s="16"/>
      <c r="I27" s="16"/>
      <c r="J27" s="52">
        <f t="shared" si="1"/>
        <v>2016</v>
      </c>
    </row>
    <row r="28" spans="1:10" ht="27" customHeight="1">
      <c r="A28" s="388"/>
      <c r="B28" s="68"/>
      <c r="C28" s="15" t="s">
        <v>289</v>
      </c>
      <c r="D28" s="68"/>
      <c r="E28" s="16"/>
      <c r="F28" s="50"/>
      <c r="G28" s="14"/>
      <c r="H28" s="16"/>
      <c r="I28" s="16"/>
      <c r="J28" s="52">
        <f t="shared" si="1"/>
        <v>2016</v>
      </c>
    </row>
    <row r="29" spans="1:10" ht="27" customHeight="1">
      <c r="A29" s="388"/>
      <c r="B29" s="68"/>
      <c r="C29" s="15" t="s">
        <v>290</v>
      </c>
      <c r="D29" s="68"/>
      <c r="E29" s="16"/>
      <c r="F29" s="50"/>
      <c r="G29" s="14"/>
      <c r="H29" s="16"/>
      <c r="I29" s="16"/>
      <c r="J29" s="52">
        <f t="shared" si="1"/>
        <v>2016</v>
      </c>
    </row>
    <row r="30" spans="1:10" ht="25.5" customHeight="1">
      <c r="A30" s="382">
        <v>6</v>
      </c>
      <c r="B30" s="65"/>
      <c r="C30" s="15" t="s">
        <v>291</v>
      </c>
      <c r="D30" s="65"/>
      <c r="E30" s="16"/>
      <c r="F30" s="50"/>
      <c r="G30" s="14"/>
      <c r="H30" s="16"/>
      <c r="I30" s="16"/>
      <c r="J30" s="52">
        <f t="shared" si="1"/>
        <v>2016</v>
      </c>
    </row>
    <row r="31" spans="1:10" ht="24.75" customHeight="1">
      <c r="A31" s="383"/>
      <c r="B31" s="63"/>
      <c r="C31" s="15" t="s">
        <v>292</v>
      </c>
      <c r="D31" s="63"/>
      <c r="E31" s="16"/>
      <c r="F31" s="50"/>
      <c r="G31" s="14"/>
      <c r="H31" s="16"/>
      <c r="I31" s="16"/>
      <c r="J31" s="52">
        <f t="shared" si="1"/>
        <v>2016</v>
      </c>
    </row>
    <row r="32" spans="1:10" ht="25.5" customHeight="1">
      <c r="A32" s="382">
        <v>7</v>
      </c>
      <c r="B32" s="65"/>
      <c r="C32" s="15" t="s">
        <v>293</v>
      </c>
      <c r="D32" s="65"/>
      <c r="E32" s="16"/>
      <c r="F32" s="50"/>
      <c r="G32" s="14"/>
      <c r="H32" s="16"/>
      <c r="I32" s="16"/>
      <c r="J32" s="52">
        <f t="shared" si="1"/>
        <v>2016</v>
      </c>
    </row>
    <row r="33" spans="1:10" ht="26.25" customHeight="1">
      <c r="A33" s="384"/>
      <c r="B33" s="66"/>
      <c r="C33" s="15" t="s">
        <v>294</v>
      </c>
      <c r="D33" s="66"/>
      <c r="E33" s="16"/>
      <c r="F33" s="50"/>
      <c r="G33" s="14"/>
      <c r="H33" s="16"/>
      <c r="I33" s="16"/>
      <c r="J33" s="52">
        <f t="shared" si="1"/>
        <v>2016</v>
      </c>
    </row>
    <row r="34" spans="1:10" ht="24.75" customHeight="1">
      <c r="A34" s="382">
        <v>8</v>
      </c>
      <c r="B34" s="65"/>
      <c r="C34" s="15" t="s">
        <v>295</v>
      </c>
      <c r="D34" s="65"/>
      <c r="E34" s="16"/>
      <c r="F34" s="50"/>
      <c r="G34" s="14"/>
      <c r="H34" s="16"/>
      <c r="I34" s="16"/>
      <c r="J34" s="52">
        <f t="shared" si="1"/>
        <v>2016</v>
      </c>
    </row>
    <row r="35" spans="1:10" ht="27" customHeight="1">
      <c r="A35" s="385"/>
      <c r="B35" s="67"/>
      <c r="C35" s="15" t="s">
        <v>296</v>
      </c>
      <c r="D35" s="67"/>
      <c r="E35" s="16"/>
      <c r="F35" s="50"/>
      <c r="G35" s="14"/>
      <c r="H35" s="16"/>
      <c r="I35" s="16"/>
      <c r="J35" s="52">
        <f t="shared" si="1"/>
        <v>2016</v>
      </c>
    </row>
    <row r="36" spans="1:10" ht="26.25" customHeight="1">
      <c r="A36" s="385"/>
      <c r="B36" s="67"/>
      <c r="C36" s="15" t="s">
        <v>297</v>
      </c>
      <c r="D36" s="67"/>
      <c r="E36" s="16"/>
      <c r="F36" s="50"/>
      <c r="G36" s="14"/>
      <c r="H36" s="16"/>
      <c r="I36" s="16"/>
      <c r="J36" s="52">
        <f t="shared" si="1"/>
        <v>2016</v>
      </c>
    </row>
    <row r="37" spans="1:10" ht="27.75" customHeight="1">
      <c r="A37" s="385"/>
      <c r="B37" s="67"/>
      <c r="C37" s="15" t="s">
        <v>298</v>
      </c>
      <c r="D37" s="67"/>
      <c r="E37" s="16"/>
      <c r="F37" s="50"/>
      <c r="G37" s="14"/>
      <c r="H37" s="16"/>
      <c r="I37" s="16"/>
      <c r="J37" s="52">
        <f t="shared" si="1"/>
        <v>2016</v>
      </c>
    </row>
    <row r="38" spans="1:10" ht="27.75" customHeight="1">
      <c r="A38" s="385"/>
      <c r="B38" s="67"/>
      <c r="C38" s="15" t="s">
        <v>299</v>
      </c>
      <c r="D38" s="67"/>
      <c r="E38" s="16"/>
      <c r="F38" s="50"/>
      <c r="G38" s="14"/>
      <c r="H38" s="16"/>
      <c r="I38" s="16"/>
      <c r="J38" s="52">
        <f t="shared" si="1"/>
        <v>2016</v>
      </c>
    </row>
    <row r="39" spans="1:10" ht="24.75" customHeight="1">
      <c r="A39" s="385"/>
      <c r="B39" s="67"/>
      <c r="C39" s="15" t="s">
        <v>300</v>
      </c>
      <c r="D39" s="67"/>
      <c r="E39" s="16"/>
      <c r="F39" s="50"/>
      <c r="G39" s="14"/>
      <c r="H39" s="16"/>
      <c r="I39" s="16"/>
      <c r="J39" s="52">
        <f t="shared" si="1"/>
        <v>2016</v>
      </c>
    </row>
    <row r="40" spans="1:10" ht="25.5" customHeight="1">
      <c r="A40" s="384"/>
      <c r="B40" s="66"/>
      <c r="C40" s="15" t="s">
        <v>301</v>
      </c>
      <c r="D40" s="66"/>
      <c r="E40" s="16"/>
      <c r="F40" s="50"/>
      <c r="G40" s="14"/>
      <c r="H40" s="16"/>
      <c r="I40" s="16"/>
      <c r="J40" s="52">
        <f t="shared" si="1"/>
        <v>2016</v>
      </c>
    </row>
    <row r="41" spans="1:11" ht="8.25" customHeight="1">
      <c r="A41" s="18"/>
      <c r="B41" s="18"/>
      <c r="C41" s="18"/>
      <c r="D41" s="18"/>
      <c r="E41" s="18"/>
      <c r="F41" s="19"/>
      <c r="G41" s="19"/>
      <c r="H41" s="19"/>
      <c r="I41" s="19"/>
      <c r="J41" s="19"/>
      <c r="K41" s="19"/>
    </row>
    <row r="42" spans="1:11" s="22" customFormat="1" ht="12">
      <c r="A42" s="20"/>
      <c r="B42" s="20"/>
      <c r="C42" s="21" t="s">
        <v>362</v>
      </c>
      <c r="D42" s="20"/>
      <c r="E42" s="21"/>
      <c r="G42" s="21"/>
      <c r="H42" s="21"/>
      <c r="I42" s="21"/>
      <c r="J42" s="21"/>
      <c r="K42" s="21"/>
    </row>
    <row r="43" spans="1:11" s="22" customFormat="1" ht="12">
      <c r="A43" s="23">
        <v>1</v>
      </c>
      <c r="B43" s="23"/>
      <c r="C43" s="21" t="s">
        <v>433</v>
      </c>
      <c r="D43" s="23"/>
      <c r="E43" s="21"/>
      <c r="F43" s="22" t="s">
        <v>302</v>
      </c>
      <c r="G43" s="21"/>
      <c r="H43" s="21"/>
      <c r="I43" s="21" t="s">
        <v>432</v>
      </c>
      <c r="J43" s="21"/>
      <c r="K43" s="21"/>
    </row>
    <row r="44" spans="1:11" s="22" customFormat="1" ht="12">
      <c r="A44" s="23">
        <v>2</v>
      </c>
      <c r="B44" s="23"/>
      <c r="C44" s="21" t="s">
        <v>303</v>
      </c>
      <c r="D44" s="23"/>
      <c r="E44" s="21"/>
      <c r="F44" s="22" t="s">
        <v>431</v>
      </c>
      <c r="G44" s="21"/>
      <c r="H44" s="21"/>
      <c r="I44" s="21" t="s">
        <v>430</v>
      </c>
      <c r="J44" s="21"/>
      <c r="K44" s="21"/>
    </row>
    <row r="45" spans="1:11" s="22" customFormat="1" ht="12">
      <c r="A45" s="23">
        <v>3</v>
      </c>
      <c r="B45" s="23"/>
      <c r="C45" s="21" t="s">
        <v>304</v>
      </c>
      <c r="D45" s="23"/>
      <c r="E45" s="21"/>
      <c r="F45" s="22" t="s">
        <v>429</v>
      </c>
      <c r="G45" s="21"/>
      <c r="H45" s="21"/>
      <c r="I45" s="21"/>
      <c r="J45" s="21"/>
      <c r="K45" s="21"/>
    </row>
    <row r="46" spans="1:11" ht="12.75">
      <c r="A46" s="9" t="s">
        <v>305</v>
      </c>
      <c r="B46" s="9"/>
      <c r="D46" s="9"/>
      <c r="F46" s="19"/>
      <c r="G46" s="19"/>
      <c r="H46" s="19"/>
      <c r="I46" s="19"/>
      <c r="J46" s="19"/>
      <c r="K46" s="19"/>
    </row>
    <row r="47" spans="3:13" ht="12.75">
      <c r="C47" s="24" t="s">
        <v>306</v>
      </c>
      <c r="E47" s="24"/>
      <c r="F47" s="25"/>
      <c r="G47" s="25"/>
      <c r="H47" s="24" t="s">
        <v>307</v>
      </c>
      <c r="I47" s="26"/>
      <c r="J47" s="26"/>
      <c r="K47" s="26"/>
      <c r="L47" s="9"/>
      <c r="M47" s="9"/>
    </row>
    <row r="48" spans="1:11" ht="12.75">
      <c r="A48" s="27"/>
      <c r="B48" s="27"/>
      <c r="C48" s="28" t="s">
        <v>308</v>
      </c>
      <c r="D48" s="27"/>
      <c r="E48" s="28"/>
      <c r="F48" s="29"/>
      <c r="G48" s="29"/>
      <c r="H48" s="24" t="s">
        <v>309</v>
      </c>
      <c r="I48" s="26"/>
      <c r="J48" s="26"/>
      <c r="K48" s="26"/>
    </row>
    <row r="49" spans="1:11" ht="12.75" customHeight="1">
      <c r="A49" s="27"/>
      <c r="B49" s="27"/>
      <c r="C49" s="64" t="s">
        <v>310</v>
      </c>
      <c r="D49" s="27"/>
      <c r="E49" s="64"/>
      <c r="F49" s="60"/>
      <c r="G49" s="60"/>
      <c r="H49" s="24" t="s">
        <v>311</v>
      </c>
      <c r="I49" s="30"/>
      <c r="J49" s="30"/>
      <c r="K49" s="30"/>
    </row>
    <row r="50" spans="1:11" ht="12.75">
      <c r="A50" s="27"/>
      <c r="B50" s="27"/>
      <c r="C50" s="24" t="s">
        <v>312</v>
      </c>
      <c r="D50" s="27"/>
      <c r="E50" s="24"/>
      <c r="F50" s="30"/>
      <c r="G50" s="30"/>
      <c r="H50" s="31" t="s">
        <v>313</v>
      </c>
      <c r="I50" s="30"/>
      <c r="J50" s="26"/>
      <c r="K50" s="26"/>
    </row>
    <row r="51" spans="1:11" ht="12.75">
      <c r="A51" s="27"/>
      <c r="B51" s="27"/>
      <c r="C51" s="24" t="s">
        <v>314</v>
      </c>
      <c r="D51" s="27"/>
      <c r="E51" s="24"/>
      <c r="F51" s="30"/>
      <c r="G51" s="30"/>
      <c r="H51" s="24" t="s">
        <v>315</v>
      </c>
      <c r="I51" s="30"/>
      <c r="J51" s="26"/>
      <c r="K51" s="26"/>
    </row>
    <row r="52" spans="1:11" ht="12.75">
      <c r="A52" s="27"/>
      <c r="B52" s="27"/>
      <c r="C52" s="24" t="s">
        <v>316</v>
      </c>
      <c r="D52" s="27"/>
      <c r="E52" s="24"/>
      <c r="F52" s="30"/>
      <c r="G52" s="30"/>
      <c r="H52" s="31" t="s">
        <v>317</v>
      </c>
      <c r="I52" s="30"/>
      <c r="J52" s="26"/>
      <c r="K52" s="26"/>
    </row>
    <row r="53" spans="1:11" ht="12.75">
      <c r="A53" s="27"/>
      <c r="B53" s="27"/>
      <c r="D53" s="27"/>
      <c r="F53" s="25"/>
      <c r="G53" s="25"/>
      <c r="H53" s="31"/>
      <c r="I53" s="26"/>
      <c r="J53" s="26"/>
      <c r="K53" s="26"/>
    </row>
    <row r="54" spans="1:11" ht="12.75">
      <c r="A54" s="27"/>
      <c r="B54" s="27"/>
      <c r="C54" s="24"/>
      <c r="D54" s="27"/>
      <c r="E54" s="24"/>
      <c r="F54" s="25"/>
      <c r="G54" s="25"/>
      <c r="H54" s="26"/>
      <c r="I54" s="26"/>
      <c r="J54" s="26"/>
      <c r="K54" s="26"/>
    </row>
    <row r="55" spans="1:11" ht="12.75">
      <c r="A55" s="27"/>
      <c r="B55" s="27"/>
      <c r="C55" s="24"/>
      <c r="D55" s="27"/>
      <c r="E55" s="24"/>
      <c r="F55" s="25"/>
      <c r="G55" s="25"/>
      <c r="H55" s="26"/>
      <c r="I55" s="26"/>
      <c r="J55" s="26"/>
      <c r="K55" s="26"/>
    </row>
    <row r="56" spans="1:11" ht="12.75">
      <c r="A56" s="27"/>
      <c r="B56" s="27"/>
      <c r="C56" s="31"/>
      <c r="D56" s="27"/>
      <c r="E56" s="31"/>
      <c r="F56" s="25"/>
      <c r="G56" s="25"/>
      <c r="H56" s="26"/>
      <c r="I56" s="26"/>
      <c r="J56" s="26"/>
      <c r="K56" s="26"/>
    </row>
    <row r="57" spans="1:11" ht="12.75">
      <c r="A57" s="27"/>
      <c r="B57" s="27"/>
      <c r="C57" s="24"/>
      <c r="D57" s="27"/>
      <c r="E57" s="24"/>
      <c r="F57" s="25"/>
      <c r="G57" s="25"/>
      <c r="H57" s="26"/>
      <c r="I57" s="26"/>
      <c r="J57" s="26"/>
      <c r="K57" s="26"/>
    </row>
    <row r="58" spans="1:11" ht="12.75">
      <c r="A58" s="27"/>
      <c r="B58" s="27"/>
      <c r="C58" s="31"/>
      <c r="D58" s="27"/>
      <c r="E58" s="31"/>
      <c r="F58" s="25"/>
      <c r="G58" s="25"/>
      <c r="H58" s="26"/>
      <c r="I58" s="26"/>
      <c r="J58" s="26"/>
      <c r="K58" s="26"/>
    </row>
    <row r="59" spans="1:11" ht="12.75">
      <c r="A59" s="18"/>
      <c r="B59" s="18"/>
      <c r="C59" s="4"/>
      <c r="D59" s="18"/>
      <c r="E59" s="4"/>
      <c r="F59" s="19"/>
      <c r="G59" s="19"/>
      <c r="H59" s="19"/>
      <c r="I59" s="19"/>
      <c r="J59" s="19"/>
      <c r="K59" s="19"/>
    </row>
    <row r="60" spans="10:11" ht="12.75">
      <c r="J60" s="5"/>
      <c r="K60" s="5"/>
    </row>
    <row r="61" spans="1:11" ht="12.75">
      <c r="A61" s="13"/>
      <c r="B61" s="13"/>
      <c r="C61" s="13"/>
      <c r="D61" s="13"/>
      <c r="E61" s="13"/>
      <c r="F61" s="6"/>
      <c r="G61" s="6"/>
      <c r="H61" s="6"/>
      <c r="I61" s="6"/>
      <c r="J61" s="6"/>
      <c r="K61" s="6"/>
    </row>
    <row r="62" spans="6:11" ht="12.75">
      <c r="F62" s="5"/>
      <c r="G62" s="5"/>
      <c r="H62" s="5"/>
      <c r="I62" s="5"/>
      <c r="J62" s="5"/>
      <c r="K62" s="5"/>
    </row>
    <row r="63" spans="1:11" ht="12.75">
      <c r="A63" s="13"/>
      <c r="B63" s="13"/>
      <c r="C63" s="13"/>
      <c r="D63" s="13"/>
      <c r="E63" s="13"/>
      <c r="F63" s="6"/>
      <c r="G63" s="6"/>
      <c r="H63" s="6"/>
      <c r="I63" s="6"/>
      <c r="J63" s="6"/>
      <c r="K63" s="6"/>
    </row>
    <row r="64" spans="6:11" ht="12.75">
      <c r="F64" s="5"/>
      <c r="G64" s="5"/>
      <c r="H64" s="5"/>
      <c r="I64" s="5"/>
      <c r="J64" s="5"/>
      <c r="K64" s="5"/>
    </row>
    <row r="65" spans="1:11" ht="12.75">
      <c r="A65" s="13"/>
      <c r="B65" s="13"/>
      <c r="C65" s="13"/>
      <c r="D65" s="13"/>
      <c r="E65" s="13"/>
      <c r="F65" s="6"/>
      <c r="G65" s="6"/>
      <c r="H65" s="6"/>
      <c r="I65" s="6"/>
      <c r="J65" s="6"/>
      <c r="K65" s="6"/>
    </row>
    <row r="66" spans="6:11" ht="12.75">
      <c r="F66" s="5"/>
      <c r="G66" s="5"/>
      <c r="H66" s="5"/>
      <c r="I66" s="5"/>
      <c r="J66" s="5"/>
      <c r="K66" s="5"/>
    </row>
  </sheetData>
  <sheetProtection/>
  <mergeCells count="22">
    <mergeCell ref="A8:A9"/>
    <mergeCell ref="A18:A19"/>
    <mergeCell ref="B10:B17"/>
    <mergeCell ref="C8:C9"/>
    <mergeCell ref="D8:D9"/>
    <mergeCell ref="B8:B9"/>
    <mergeCell ref="I8:I9"/>
    <mergeCell ref="E8:E9"/>
    <mergeCell ref="F8:F9"/>
    <mergeCell ref="F10:F13"/>
    <mergeCell ref="E10:E13"/>
    <mergeCell ref="J8:J9"/>
    <mergeCell ref="G8:H8"/>
    <mergeCell ref="A30:A31"/>
    <mergeCell ref="A32:A33"/>
    <mergeCell ref="A34:A40"/>
    <mergeCell ref="A23:A24"/>
    <mergeCell ref="D10:D13"/>
    <mergeCell ref="D14:D17"/>
    <mergeCell ref="A25:A29"/>
    <mergeCell ref="A10:A17"/>
    <mergeCell ref="A20:A22"/>
  </mergeCells>
  <dataValidations count="2">
    <dataValidation type="list" allowBlank="1" showInputMessage="1" showErrorMessage="1" sqref="C14 C10">
      <formula1>Hematologie</formula1>
    </dataValidation>
    <dataValidation type="list" allowBlank="1" showInputMessage="1" showErrorMessage="1" sqref="G10:G40">
      <formula1>"Vanzare-cumparare,Contract leasing,Contract comodat,Contract Inchiriere,Factura fiscala"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E1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7109375" style="215" customWidth="1"/>
    <col min="2" max="2" width="14.7109375" style="215" customWidth="1"/>
    <col min="3" max="3" width="20.28125" style="215" customWidth="1"/>
    <col min="4" max="4" width="8.28125" style="215" customWidth="1"/>
    <col min="5" max="5" width="10.8515625" style="215" customWidth="1"/>
    <col min="6" max="6" width="10.140625" style="215" customWidth="1"/>
    <col min="7" max="7" width="18.28125" style="215" customWidth="1"/>
    <col min="8" max="8" width="10.140625" style="215" customWidth="1"/>
    <col min="9" max="9" width="9.7109375" style="215" customWidth="1"/>
    <col min="10" max="10" width="9.00390625" style="215" customWidth="1"/>
    <col min="11" max="11" width="11.7109375" style="215" customWidth="1"/>
    <col min="12" max="26" width="9.00390625" style="215" customWidth="1"/>
    <col min="27" max="29" width="0" style="215" hidden="1" customWidth="1"/>
    <col min="30" max="31" width="0" style="217" hidden="1" customWidth="1"/>
    <col min="32" max="16384" width="9.00390625" style="215" customWidth="1"/>
  </cols>
  <sheetData>
    <row r="1" ht="12.75"/>
    <row r="2" spans="2:5" ht="12.75">
      <c r="B2" s="292" t="str">
        <f>PROPER('[1]Furnizor'!C2)</f>
        <v>Sc Denumire Furnizor Srl</v>
      </c>
      <c r="C2" s="292"/>
      <c r="D2" s="292"/>
      <c r="E2" s="292"/>
    </row>
    <row r="3" ht="12.75">
      <c r="C3" s="261"/>
    </row>
    <row r="4" spans="1:31" s="262" customFormat="1" ht="25.5" customHeight="1">
      <c r="A4" s="293" t="s">
        <v>563</v>
      </c>
      <c r="B4" s="295" t="s">
        <v>564</v>
      </c>
      <c r="C4" s="295" t="s">
        <v>565</v>
      </c>
      <c r="D4" s="291" t="s">
        <v>566</v>
      </c>
      <c r="E4" s="291"/>
      <c r="F4" s="291"/>
      <c r="G4" s="291" t="s">
        <v>567</v>
      </c>
      <c r="H4" s="291"/>
      <c r="I4" s="291"/>
      <c r="J4" s="291" t="s">
        <v>580</v>
      </c>
      <c r="K4" s="291"/>
      <c r="AD4" s="263"/>
      <c r="AE4" s="263"/>
    </row>
    <row r="5" spans="1:31" s="262" customFormat="1" ht="25.5">
      <c r="A5" s="294"/>
      <c r="B5" s="296"/>
      <c r="C5" s="296"/>
      <c r="D5" s="264" t="s">
        <v>474</v>
      </c>
      <c r="E5" s="265" t="s">
        <v>568</v>
      </c>
      <c r="F5" s="265" t="s">
        <v>548</v>
      </c>
      <c r="G5" s="265" t="s">
        <v>569</v>
      </c>
      <c r="H5" s="265" t="s">
        <v>568</v>
      </c>
      <c r="I5" s="265" t="s">
        <v>548</v>
      </c>
      <c r="J5" s="265" t="s">
        <v>474</v>
      </c>
      <c r="K5" s="265" t="s">
        <v>548</v>
      </c>
      <c r="AA5" s="263" t="s">
        <v>570</v>
      </c>
      <c r="AB5" s="263" t="s">
        <v>571</v>
      </c>
      <c r="AC5" s="217" t="s">
        <v>572</v>
      </c>
      <c r="AD5" s="263" t="s">
        <v>573</v>
      </c>
      <c r="AE5" s="263" t="s">
        <v>574</v>
      </c>
    </row>
    <row r="6" spans="1:31" s="270" customFormat="1" ht="25.5">
      <c r="A6" s="266"/>
      <c r="B6" s="267" t="s">
        <v>575</v>
      </c>
      <c r="C6" s="267"/>
      <c r="D6" s="268" t="s">
        <v>576</v>
      </c>
      <c r="E6" s="269">
        <v>43189</v>
      </c>
      <c r="F6" s="269">
        <v>44243</v>
      </c>
      <c r="G6" s="268" t="s">
        <v>577</v>
      </c>
      <c r="H6" s="269">
        <v>43208</v>
      </c>
      <c r="I6" s="269">
        <v>43848</v>
      </c>
      <c r="J6" s="268" t="s">
        <v>578</v>
      </c>
      <c r="K6" s="269">
        <v>44586</v>
      </c>
      <c r="AA6" s="271">
        <f ca="1">TODAY()+25</f>
        <v>43673</v>
      </c>
      <c r="AB6" s="270">
        <f>IF((F6&lt;=AA6),1,0)</f>
        <v>0</v>
      </c>
      <c r="AC6" s="272">
        <f>IF((I6&lt;=AA6),1,0)</f>
        <v>0</v>
      </c>
      <c r="AD6" s="270">
        <f>IF((K6&lt;=AA6),1,0)</f>
        <v>0</v>
      </c>
      <c r="AE6" s="270" t="e">
        <f>IF((#REF!&lt;=AA6),1,0)</f>
        <v>#REF!</v>
      </c>
    </row>
    <row r="7" spans="5:6" ht="12.75">
      <c r="E7" s="273"/>
      <c r="F7" s="273"/>
    </row>
    <row r="8" spans="5:6" ht="12.75">
      <c r="E8" s="273"/>
      <c r="F8" s="273"/>
    </row>
    <row r="9" spans="4:9" ht="12.75">
      <c r="D9" s="274" t="s">
        <v>483</v>
      </c>
      <c r="E9" s="275"/>
      <c r="F9" s="273"/>
      <c r="I9" s="276" t="s">
        <v>579</v>
      </c>
    </row>
    <row r="10" spans="4:9" ht="12.75">
      <c r="D10" s="274" t="s">
        <v>533</v>
      </c>
      <c r="E10" s="273"/>
      <c r="F10" s="273"/>
      <c r="I10" s="276"/>
    </row>
    <row r="11" spans="4:6" ht="12.75">
      <c r="D11" s="214" t="str">
        <f>PROPER((CONCATENATE('[1]Furnizor'!C21," ",'[1]Furnizor'!C22)))</f>
        <v>Nume Reprezentant Legal Prenume Reprezentant Legal</v>
      </c>
      <c r="E11" s="273"/>
      <c r="F11" s="273"/>
    </row>
    <row r="12" spans="5:6" ht="12.75">
      <c r="E12" s="273"/>
      <c r="F12" s="273"/>
    </row>
    <row r="13" spans="5:6" ht="12.75">
      <c r="E13" s="273"/>
      <c r="F13" s="273"/>
    </row>
    <row r="14" spans="5:6" ht="12.75">
      <c r="E14" s="273"/>
      <c r="F14" s="273"/>
    </row>
    <row r="17" spans="1:3" ht="12.75">
      <c r="A17" s="277"/>
      <c r="B17" s="277"/>
      <c r="C17" s="277"/>
    </row>
    <row r="18" spans="1:3" ht="12.75">
      <c r="A18" s="278"/>
      <c r="B18" s="278"/>
      <c r="C18" s="278"/>
    </row>
  </sheetData>
  <sheetProtection/>
  <mergeCells count="7">
    <mergeCell ref="J4:K4"/>
    <mergeCell ref="B2:E2"/>
    <mergeCell ref="A4:A5"/>
    <mergeCell ref="B4:B5"/>
    <mergeCell ref="C4:C5"/>
    <mergeCell ref="D4:F4"/>
    <mergeCell ref="G4:I4"/>
  </mergeCells>
  <conditionalFormatting sqref="F6">
    <cfRule type="expression" priority="3" dxfId="127" stopIfTrue="1">
      <formula>$AB$6&gt;0</formula>
    </cfRule>
  </conditionalFormatting>
  <conditionalFormatting sqref="I6">
    <cfRule type="expression" priority="2" dxfId="127" stopIfTrue="1">
      <formula>$AC$6&gt;0</formula>
    </cfRule>
  </conditionalFormatting>
  <conditionalFormatting sqref="K6">
    <cfRule type="expression" priority="1" dxfId="127" stopIfTrue="1">
      <formula>$AD$6&gt;0</formula>
    </cfRule>
  </conditionalFormatting>
  <dataValidations count="5">
    <dataValidation type="date" allowBlank="1" showInputMessage="1" showErrorMessage="1" prompt="Data se introduce de forma zz-ll-aaaa" errorTitle="Atentie !!!" error="Data eronata" sqref="I6">
      <formula1>43101</formula1>
      <formula2>44561</formula2>
    </dataValidation>
    <dataValidation type="date" allowBlank="1" showInputMessage="1" showErrorMessage="1" prompt="Data se introduce de forma zz.ll.aaaa" errorTitle="Atentie !!!" error="Data eronata" sqref="K6">
      <formula1>43101</formula1>
      <formula2>46022</formula2>
    </dataValidation>
    <dataValidation type="date" allowBlank="1" showInputMessage="1" showErrorMessage="1" prompt="Data se introduce de forma zz.ll.aaaa" errorTitle="Atentie !!!" error="Data introdusa este eronata" sqref="F6">
      <formula1>43101</formula1>
      <formula2>44561</formula2>
    </dataValidation>
    <dataValidation type="date" allowBlank="1" showInputMessage="1" showErrorMessage="1" prompt="Data se introduce de forma zz-ll-aaaa" errorTitle="Atentie !!!" error="Data eronata" sqref="H6">
      <formula1>43101</formula1>
      <formula2>44196</formula2>
    </dataValidation>
    <dataValidation type="date" allowBlank="1" showInputMessage="1" showErrorMessage="1" prompt="Data se introduce de forma zz.ll.aaaa" errorTitle="Atentie !!!" error="Data introdusa este eronata" sqref="E6">
      <formula1>43101</formula1>
      <formula2>44196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R455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2.421875" style="36" customWidth="1"/>
    <col min="2" max="2" width="18.8515625" style="36" customWidth="1"/>
    <col min="3" max="3" width="12.28125" style="36" bestFit="1" customWidth="1"/>
    <col min="4" max="4" width="14.421875" style="36" bestFit="1" customWidth="1"/>
    <col min="5" max="5" width="10.421875" style="36" customWidth="1"/>
    <col min="6" max="6" width="11.7109375" style="36" customWidth="1"/>
    <col min="7" max="7" width="8.140625" style="36" bestFit="1" customWidth="1"/>
    <col min="8" max="8" width="10.8515625" style="36" customWidth="1"/>
    <col min="9" max="10" width="8.28125" style="36" customWidth="1"/>
    <col min="11" max="234" width="9.00390625" style="36" customWidth="1"/>
    <col min="235" max="235" width="10.00390625" style="36" bestFit="1" customWidth="1"/>
    <col min="236" max="236" width="9.00390625" style="36" customWidth="1"/>
    <col min="237" max="237" width="14.00390625" style="36" bestFit="1" customWidth="1"/>
    <col min="238" max="16384" width="9.00390625" style="36" customWidth="1"/>
  </cols>
  <sheetData>
    <row r="1" ht="12.75">
      <c r="B1" s="219"/>
    </row>
    <row r="2" spans="2:6" ht="38.25">
      <c r="B2" s="233" t="s">
        <v>530</v>
      </c>
      <c r="C2" s="307" t="str">
        <f>Date_Contact!C2</f>
        <v>SC XXX Laborator SRL</v>
      </c>
      <c r="D2" s="307"/>
      <c r="E2" s="307"/>
      <c r="F2" s="307"/>
    </row>
    <row r="3" spans="2:3" ht="12.75">
      <c r="B3" s="177" t="s">
        <v>531</v>
      </c>
      <c r="C3" s="36" t="str">
        <f>Date_Contact!S5</f>
        <v>Loc.Bucuresti Str.se completeaza Nr.se completeaza</v>
      </c>
    </row>
    <row r="4" spans="1:5" ht="15" customHeight="1">
      <c r="A4" s="37"/>
      <c r="B4" s="177" t="s">
        <v>428</v>
      </c>
      <c r="C4" s="234" t="str">
        <f>Date_Contact!S28</f>
        <v>Loc.Bucuresti Str.se completeaza Nr.se completeaza</v>
      </c>
      <c r="D4" s="57"/>
      <c r="E4" s="57"/>
    </row>
    <row r="5" spans="1:5" ht="13.5" customHeight="1">
      <c r="A5" s="255"/>
      <c r="B5" s="256" t="s">
        <v>550</v>
      </c>
      <c r="C5" s="258" t="str">
        <f>Date_Contact!C4</f>
        <v>P0xx</v>
      </c>
      <c r="D5" s="38"/>
      <c r="E5" s="38"/>
    </row>
    <row r="6" spans="1:9" ht="15.75" customHeight="1">
      <c r="A6" s="212"/>
      <c r="B6" s="297" t="s">
        <v>337</v>
      </c>
      <c r="C6" s="93" t="s">
        <v>338</v>
      </c>
      <c r="D6" s="93" t="s">
        <v>339</v>
      </c>
      <c r="E6" s="93" t="s">
        <v>340</v>
      </c>
      <c r="F6" s="93" t="s">
        <v>341</v>
      </c>
      <c r="G6" s="93" t="s">
        <v>342</v>
      </c>
      <c r="H6" s="93" t="s">
        <v>343</v>
      </c>
      <c r="I6" s="93" t="s">
        <v>344</v>
      </c>
    </row>
    <row r="7" spans="1:9" ht="30" customHeight="1">
      <c r="A7" s="212"/>
      <c r="B7" s="298"/>
      <c r="C7" s="221" t="s">
        <v>380</v>
      </c>
      <c r="D7" s="126"/>
      <c r="E7" s="126"/>
      <c r="F7" s="126"/>
      <c r="G7" s="126"/>
      <c r="H7" s="126"/>
      <c r="I7" s="126"/>
    </row>
    <row r="8" spans="1:5" ht="12" customHeight="1">
      <c r="A8" s="212"/>
      <c r="B8" s="222"/>
      <c r="C8" s="38"/>
      <c r="D8" s="38"/>
      <c r="E8" s="38"/>
    </row>
    <row r="9" spans="1:18" ht="18" customHeight="1">
      <c r="A9" s="297" t="s">
        <v>345</v>
      </c>
      <c r="B9" s="297" t="s">
        <v>346</v>
      </c>
      <c r="C9" s="297" t="s">
        <v>365</v>
      </c>
      <c r="D9" s="297" t="s">
        <v>363</v>
      </c>
      <c r="E9" s="297" t="s">
        <v>376</v>
      </c>
      <c r="F9" s="297" t="s">
        <v>381</v>
      </c>
      <c r="G9" s="297" t="s">
        <v>347</v>
      </c>
      <c r="H9" s="299" t="s">
        <v>349</v>
      </c>
      <c r="I9" s="297" t="s">
        <v>427</v>
      </c>
      <c r="J9" s="303" t="s">
        <v>338</v>
      </c>
      <c r="K9" s="303" t="s">
        <v>339</v>
      </c>
      <c r="L9" s="303" t="s">
        <v>340</v>
      </c>
      <c r="M9" s="303" t="s">
        <v>341</v>
      </c>
      <c r="N9" s="303" t="s">
        <v>342</v>
      </c>
      <c r="O9" s="303" t="s">
        <v>343</v>
      </c>
      <c r="P9" s="303" t="s">
        <v>344</v>
      </c>
      <c r="Q9" s="301" t="s">
        <v>348</v>
      </c>
      <c r="R9" s="305" t="s">
        <v>555</v>
      </c>
    </row>
    <row r="10" spans="1:18" ht="21" customHeight="1">
      <c r="A10" s="298"/>
      <c r="B10" s="298"/>
      <c r="C10" s="298"/>
      <c r="D10" s="298"/>
      <c r="E10" s="298"/>
      <c r="F10" s="298"/>
      <c r="G10" s="298"/>
      <c r="H10" s="300"/>
      <c r="I10" s="298"/>
      <c r="J10" s="304"/>
      <c r="K10" s="304"/>
      <c r="L10" s="304"/>
      <c r="M10" s="304"/>
      <c r="N10" s="304"/>
      <c r="O10" s="304"/>
      <c r="P10" s="304"/>
      <c r="Q10" s="302"/>
      <c r="R10" s="306"/>
    </row>
    <row r="11" spans="1:18" ht="13.5" customHeight="1">
      <c r="A11" s="93">
        <v>1</v>
      </c>
      <c r="B11" s="208"/>
      <c r="C11" s="223"/>
      <c r="D11" s="93"/>
      <c r="E11" s="93"/>
      <c r="F11" s="223"/>
      <c r="G11" s="224"/>
      <c r="H11" s="225"/>
      <c r="I11" s="226"/>
      <c r="J11" s="126"/>
      <c r="K11" s="126"/>
      <c r="L11" s="126"/>
      <c r="M11" s="126"/>
      <c r="N11" s="126"/>
      <c r="O11" s="126"/>
      <c r="P11" s="126"/>
      <c r="Q11" s="232"/>
      <c r="R11" s="171"/>
    </row>
    <row r="12" spans="1:18" ht="13.5" customHeight="1">
      <c r="A12" s="93">
        <v>2</v>
      </c>
      <c r="B12" s="93"/>
      <c r="C12" s="223"/>
      <c r="D12" s="93"/>
      <c r="E12" s="93"/>
      <c r="F12" s="223"/>
      <c r="G12" s="224"/>
      <c r="H12" s="225"/>
      <c r="I12" s="226"/>
      <c r="J12" s="126"/>
      <c r="K12" s="126"/>
      <c r="L12" s="126"/>
      <c r="M12" s="126"/>
      <c r="N12" s="126"/>
      <c r="O12" s="126"/>
      <c r="P12" s="126"/>
      <c r="Q12" s="232"/>
      <c r="R12" s="171"/>
    </row>
    <row r="13" spans="1:18" ht="13.5" customHeight="1">
      <c r="A13" s="93">
        <v>3</v>
      </c>
      <c r="B13" s="93"/>
      <c r="C13" s="223"/>
      <c r="D13" s="93"/>
      <c r="E13" s="93"/>
      <c r="F13" s="223"/>
      <c r="G13" s="224"/>
      <c r="H13" s="225"/>
      <c r="I13" s="226"/>
      <c r="J13" s="126"/>
      <c r="K13" s="126"/>
      <c r="L13" s="126"/>
      <c r="M13" s="126"/>
      <c r="N13" s="126"/>
      <c r="O13" s="126"/>
      <c r="P13" s="126"/>
      <c r="Q13" s="232"/>
      <c r="R13" s="171"/>
    </row>
    <row r="14" spans="1:18" ht="13.5" customHeight="1">
      <c r="A14" s="93">
        <v>4</v>
      </c>
      <c r="B14" s="93"/>
      <c r="C14" s="223"/>
      <c r="D14" s="93"/>
      <c r="E14" s="93"/>
      <c r="F14" s="223"/>
      <c r="G14" s="224"/>
      <c r="H14" s="225"/>
      <c r="I14" s="226"/>
      <c r="J14" s="126"/>
      <c r="K14" s="126"/>
      <c r="L14" s="126"/>
      <c r="M14" s="126"/>
      <c r="N14" s="126"/>
      <c r="O14" s="126"/>
      <c r="P14" s="126"/>
      <c r="Q14" s="232"/>
      <c r="R14" s="171"/>
    </row>
    <row r="15" spans="1:18" ht="13.5" customHeight="1">
      <c r="A15" s="93">
        <v>5</v>
      </c>
      <c r="B15" s="93"/>
      <c r="C15" s="223"/>
      <c r="D15" s="93"/>
      <c r="E15" s="93"/>
      <c r="F15" s="223"/>
      <c r="G15" s="224"/>
      <c r="H15" s="225"/>
      <c r="I15" s="226"/>
      <c r="J15" s="126"/>
      <c r="K15" s="126"/>
      <c r="L15" s="126"/>
      <c r="M15" s="126"/>
      <c r="N15" s="126"/>
      <c r="O15" s="126"/>
      <c r="P15" s="126"/>
      <c r="Q15" s="232"/>
      <c r="R15" s="171"/>
    </row>
    <row r="16" spans="1:18" ht="13.5" customHeight="1">
      <c r="A16" s="93">
        <v>6</v>
      </c>
      <c r="B16" s="93"/>
      <c r="C16" s="223"/>
      <c r="D16" s="93"/>
      <c r="E16" s="93"/>
      <c r="F16" s="223"/>
      <c r="G16" s="224"/>
      <c r="H16" s="225"/>
      <c r="I16" s="226"/>
      <c r="J16" s="126"/>
      <c r="K16" s="126"/>
      <c r="L16" s="126"/>
      <c r="M16" s="126"/>
      <c r="N16" s="126"/>
      <c r="O16" s="126"/>
      <c r="P16" s="126"/>
      <c r="Q16" s="232"/>
      <c r="R16" s="171"/>
    </row>
    <row r="17" spans="1:18" ht="13.5" customHeight="1">
      <c r="A17" s="93">
        <v>7</v>
      </c>
      <c r="B17" s="93"/>
      <c r="C17" s="223"/>
      <c r="D17" s="93"/>
      <c r="E17" s="93"/>
      <c r="F17" s="223"/>
      <c r="G17" s="224"/>
      <c r="H17" s="225"/>
      <c r="I17" s="226"/>
      <c r="J17" s="126"/>
      <c r="K17" s="126"/>
      <c r="L17" s="126"/>
      <c r="M17" s="126"/>
      <c r="N17" s="126"/>
      <c r="O17" s="126"/>
      <c r="P17" s="126"/>
      <c r="Q17" s="232"/>
      <c r="R17" s="171"/>
    </row>
    <row r="18" spans="1:18" ht="13.5" customHeight="1">
      <c r="A18" s="93">
        <v>8</v>
      </c>
      <c r="B18" s="93"/>
      <c r="C18" s="223"/>
      <c r="D18" s="93"/>
      <c r="E18" s="93"/>
      <c r="F18" s="223"/>
      <c r="G18" s="224"/>
      <c r="H18" s="225"/>
      <c r="I18" s="226"/>
      <c r="J18" s="126"/>
      <c r="K18" s="126"/>
      <c r="L18" s="126"/>
      <c r="M18" s="126"/>
      <c r="N18" s="126"/>
      <c r="O18" s="126"/>
      <c r="P18" s="126"/>
      <c r="Q18" s="232"/>
      <c r="R18" s="171"/>
    </row>
    <row r="19" spans="1:18" ht="13.5" customHeight="1">
      <c r="A19" s="93">
        <v>9</v>
      </c>
      <c r="B19" s="93"/>
      <c r="C19" s="223"/>
      <c r="D19" s="93"/>
      <c r="E19" s="93"/>
      <c r="F19" s="223"/>
      <c r="G19" s="224"/>
      <c r="H19" s="225"/>
      <c r="I19" s="226"/>
      <c r="J19" s="126"/>
      <c r="K19" s="126"/>
      <c r="L19" s="126"/>
      <c r="M19" s="126"/>
      <c r="N19" s="126"/>
      <c r="O19" s="126"/>
      <c r="P19" s="126"/>
      <c r="Q19" s="232"/>
      <c r="R19" s="171"/>
    </row>
    <row r="20" spans="1:18" ht="13.5" customHeight="1">
      <c r="A20" s="93">
        <v>10</v>
      </c>
      <c r="B20" s="93"/>
      <c r="C20" s="223"/>
      <c r="D20" s="93"/>
      <c r="E20" s="93"/>
      <c r="F20" s="223"/>
      <c r="G20" s="224"/>
      <c r="H20" s="225"/>
      <c r="I20" s="226"/>
      <c r="J20" s="126"/>
      <c r="K20" s="126"/>
      <c r="L20" s="126"/>
      <c r="M20" s="126"/>
      <c r="N20" s="126"/>
      <c r="O20" s="126"/>
      <c r="P20" s="126"/>
      <c r="Q20" s="232"/>
      <c r="R20" s="171"/>
    </row>
    <row r="21" spans="1:18" ht="13.5" customHeight="1">
      <c r="A21" s="93">
        <v>11</v>
      </c>
      <c r="B21" s="93"/>
      <c r="C21" s="223"/>
      <c r="D21" s="93"/>
      <c r="E21" s="93"/>
      <c r="F21" s="223"/>
      <c r="G21" s="224"/>
      <c r="H21" s="225"/>
      <c r="I21" s="226"/>
      <c r="J21" s="126"/>
      <c r="K21" s="126"/>
      <c r="L21" s="126"/>
      <c r="M21" s="126"/>
      <c r="N21" s="126"/>
      <c r="O21" s="126"/>
      <c r="P21" s="126"/>
      <c r="Q21" s="232"/>
      <c r="R21" s="171"/>
    </row>
    <row r="22" spans="1:18" ht="13.5" customHeight="1">
      <c r="A22" s="93">
        <v>12</v>
      </c>
      <c r="B22" s="93"/>
      <c r="C22" s="223"/>
      <c r="D22" s="93"/>
      <c r="E22" s="93"/>
      <c r="F22" s="223"/>
      <c r="G22" s="224"/>
      <c r="H22" s="225"/>
      <c r="I22" s="226"/>
      <c r="J22" s="126"/>
      <c r="K22" s="126"/>
      <c r="L22" s="126"/>
      <c r="M22" s="126"/>
      <c r="N22" s="126"/>
      <c r="O22" s="126"/>
      <c r="P22" s="126"/>
      <c r="Q22" s="232"/>
      <c r="R22" s="171"/>
    </row>
    <row r="23" spans="1:18" ht="13.5" customHeight="1">
      <c r="A23" s="93">
        <v>13</v>
      </c>
      <c r="B23" s="93"/>
      <c r="C23" s="223"/>
      <c r="D23" s="93"/>
      <c r="E23" s="93"/>
      <c r="F23" s="223"/>
      <c r="G23" s="224"/>
      <c r="H23" s="225"/>
      <c r="I23" s="226"/>
      <c r="J23" s="126"/>
      <c r="K23" s="126"/>
      <c r="L23" s="126"/>
      <c r="M23" s="126"/>
      <c r="N23" s="126"/>
      <c r="O23" s="126"/>
      <c r="P23" s="126"/>
      <c r="Q23" s="232"/>
      <c r="R23" s="171"/>
    </row>
    <row r="24" spans="1:18" ht="13.5" customHeight="1">
      <c r="A24" s="93">
        <v>14</v>
      </c>
      <c r="B24" s="93"/>
      <c r="C24" s="223"/>
      <c r="D24" s="93"/>
      <c r="E24" s="93"/>
      <c r="F24" s="223"/>
      <c r="G24" s="224"/>
      <c r="H24" s="225"/>
      <c r="I24" s="226"/>
      <c r="J24" s="126"/>
      <c r="K24" s="126"/>
      <c r="L24" s="126"/>
      <c r="M24" s="126"/>
      <c r="N24" s="126"/>
      <c r="O24" s="126"/>
      <c r="P24" s="126"/>
      <c r="Q24" s="232"/>
      <c r="R24" s="171"/>
    </row>
    <row r="25" spans="1:18" ht="13.5" customHeight="1">
      <c r="A25" s="93">
        <v>15</v>
      </c>
      <c r="B25" s="93"/>
      <c r="C25" s="223"/>
      <c r="D25" s="93"/>
      <c r="E25" s="93"/>
      <c r="F25" s="223"/>
      <c r="G25" s="224"/>
      <c r="H25" s="225"/>
      <c r="I25" s="226"/>
      <c r="J25" s="126"/>
      <c r="K25" s="126"/>
      <c r="L25" s="126"/>
      <c r="M25" s="126"/>
      <c r="N25" s="126"/>
      <c r="O25" s="126"/>
      <c r="P25" s="126"/>
      <c r="Q25" s="232"/>
      <c r="R25" s="171"/>
    </row>
    <row r="26" spans="1:18" ht="13.5" customHeight="1">
      <c r="A26" s="93">
        <v>16</v>
      </c>
      <c r="B26" s="93"/>
      <c r="C26" s="223"/>
      <c r="D26" s="93"/>
      <c r="E26" s="93"/>
      <c r="F26" s="223"/>
      <c r="G26" s="224"/>
      <c r="H26" s="225"/>
      <c r="I26" s="226"/>
      <c r="J26" s="126"/>
      <c r="K26" s="126"/>
      <c r="L26" s="126"/>
      <c r="M26" s="126"/>
      <c r="N26" s="126"/>
      <c r="O26" s="126"/>
      <c r="P26" s="126"/>
      <c r="Q26" s="232"/>
      <c r="R26" s="171"/>
    </row>
    <row r="27" spans="1:18" ht="13.5" customHeight="1">
      <c r="A27" s="93">
        <v>17</v>
      </c>
      <c r="B27" s="93"/>
      <c r="C27" s="223"/>
      <c r="D27" s="93"/>
      <c r="E27" s="93"/>
      <c r="F27" s="223"/>
      <c r="G27" s="224"/>
      <c r="H27" s="225"/>
      <c r="I27" s="226"/>
      <c r="J27" s="126"/>
      <c r="K27" s="126"/>
      <c r="L27" s="126"/>
      <c r="M27" s="126"/>
      <c r="N27" s="126"/>
      <c r="O27" s="126"/>
      <c r="P27" s="126"/>
      <c r="Q27" s="232"/>
      <c r="R27" s="171"/>
    </row>
    <row r="28" spans="1:18" ht="13.5" customHeight="1">
      <c r="A28" s="93">
        <v>18</v>
      </c>
      <c r="B28" s="93"/>
      <c r="C28" s="223"/>
      <c r="D28" s="93"/>
      <c r="E28" s="93"/>
      <c r="F28" s="223"/>
      <c r="G28" s="224"/>
      <c r="H28" s="225"/>
      <c r="I28" s="226"/>
      <c r="J28" s="126"/>
      <c r="K28" s="126"/>
      <c r="L28" s="126"/>
      <c r="M28" s="126"/>
      <c r="N28" s="126"/>
      <c r="O28" s="126"/>
      <c r="P28" s="126"/>
      <c r="Q28" s="232"/>
      <c r="R28" s="171"/>
    </row>
    <row r="29" spans="1:18" ht="13.5" customHeight="1">
      <c r="A29" s="93">
        <v>19</v>
      </c>
      <c r="B29" s="93"/>
      <c r="C29" s="223"/>
      <c r="D29" s="93"/>
      <c r="E29" s="93"/>
      <c r="F29" s="223"/>
      <c r="G29" s="224"/>
      <c r="H29" s="225"/>
      <c r="I29" s="226"/>
      <c r="J29" s="126"/>
      <c r="K29" s="126"/>
      <c r="L29" s="126"/>
      <c r="M29" s="126"/>
      <c r="N29" s="126"/>
      <c r="O29" s="126"/>
      <c r="P29" s="126"/>
      <c r="Q29" s="232"/>
      <c r="R29" s="171"/>
    </row>
    <row r="30" spans="1:18" ht="13.5" customHeight="1">
      <c r="A30" s="93">
        <v>20</v>
      </c>
      <c r="B30" s="93"/>
      <c r="C30" s="223"/>
      <c r="D30" s="93"/>
      <c r="E30" s="93"/>
      <c r="F30" s="223"/>
      <c r="G30" s="224"/>
      <c r="H30" s="225"/>
      <c r="I30" s="226"/>
      <c r="J30" s="126"/>
      <c r="K30" s="126"/>
      <c r="L30" s="126"/>
      <c r="M30" s="126"/>
      <c r="N30" s="126"/>
      <c r="O30" s="126"/>
      <c r="P30" s="126"/>
      <c r="Q30" s="232"/>
      <c r="R30" s="171"/>
    </row>
    <row r="31" spans="1:18" ht="13.5" customHeight="1">
      <c r="A31" s="93">
        <v>21</v>
      </c>
      <c r="B31" s="93"/>
      <c r="C31" s="223"/>
      <c r="D31" s="93"/>
      <c r="E31" s="93"/>
      <c r="F31" s="223"/>
      <c r="G31" s="224"/>
      <c r="H31" s="225"/>
      <c r="I31" s="226"/>
      <c r="J31" s="126"/>
      <c r="K31" s="126"/>
      <c r="L31" s="126"/>
      <c r="M31" s="126"/>
      <c r="N31" s="126"/>
      <c r="O31" s="126"/>
      <c r="P31" s="126"/>
      <c r="Q31" s="232"/>
      <c r="R31" s="171"/>
    </row>
    <row r="32" spans="1:18" ht="13.5" customHeight="1">
      <c r="A32" s="93">
        <v>22</v>
      </c>
      <c r="B32" s="93"/>
      <c r="C32" s="223"/>
      <c r="D32" s="93"/>
      <c r="E32" s="93"/>
      <c r="F32" s="223"/>
      <c r="G32" s="224"/>
      <c r="H32" s="225"/>
      <c r="I32" s="226"/>
      <c r="J32" s="126"/>
      <c r="K32" s="126"/>
      <c r="L32" s="126"/>
      <c r="M32" s="126"/>
      <c r="N32" s="126"/>
      <c r="O32" s="126"/>
      <c r="P32" s="126"/>
      <c r="Q32" s="232"/>
      <c r="R32" s="171"/>
    </row>
    <row r="33" spans="1:18" ht="13.5" customHeight="1">
      <c r="A33" s="93">
        <v>23</v>
      </c>
      <c r="B33" s="93"/>
      <c r="C33" s="223"/>
      <c r="D33" s="93"/>
      <c r="E33" s="93"/>
      <c r="F33" s="223"/>
      <c r="G33" s="224"/>
      <c r="H33" s="225"/>
      <c r="I33" s="226"/>
      <c r="J33" s="126"/>
      <c r="K33" s="126"/>
      <c r="L33" s="126"/>
      <c r="M33" s="126"/>
      <c r="N33" s="126"/>
      <c r="O33" s="126"/>
      <c r="P33" s="126"/>
      <c r="Q33" s="232"/>
      <c r="R33" s="171"/>
    </row>
    <row r="34" spans="1:18" ht="13.5" customHeight="1">
      <c r="A34" s="93">
        <v>24</v>
      </c>
      <c r="B34" s="93"/>
      <c r="C34" s="223"/>
      <c r="D34" s="93"/>
      <c r="E34" s="93"/>
      <c r="F34" s="223"/>
      <c r="G34" s="224"/>
      <c r="H34" s="225"/>
      <c r="I34" s="226"/>
      <c r="J34" s="126"/>
      <c r="K34" s="126"/>
      <c r="L34" s="126"/>
      <c r="M34" s="126"/>
      <c r="N34" s="126"/>
      <c r="O34" s="126"/>
      <c r="P34" s="126"/>
      <c r="Q34" s="232"/>
      <c r="R34" s="171"/>
    </row>
    <row r="35" spans="1:18" ht="13.5" customHeight="1">
      <c r="A35" s="93">
        <v>25</v>
      </c>
      <c r="B35" s="93"/>
      <c r="C35" s="223"/>
      <c r="D35" s="93"/>
      <c r="E35" s="93"/>
      <c r="F35" s="223"/>
      <c r="G35" s="224"/>
      <c r="H35" s="225"/>
      <c r="I35" s="226"/>
      <c r="J35" s="126"/>
      <c r="K35" s="126"/>
      <c r="L35" s="126"/>
      <c r="M35" s="126"/>
      <c r="N35" s="126"/>
      <c r="O35" s="126"/>
      <c r="P35" s="126"/>
      <c r="Q35" s="232"/>
      <c r="R35" s="171"/>
    </row>
    <row r="36" spans="1:8" ht="6" customHeight="1">
      <c r="A36" s="198"/>
      <c r="B36" s="227"/>
      <c r="C36" s="227"/>
      <c r="D36" s="95"/>
      <c r="E36" s="227"/>
      <c r="F36" s="228"/>
      <c r="G36" s="228"/>
      <c r="H36" s="95"/>
    </row>
    <row r="37" spans="1:8" ht="12.75" customHeight="1">
      <c r="A37" s="95"/>
      <c r="B37" s="147" t="s">
        <v>483</v>
      </c>
      <c r="C37" s="150"/>
      <c r="D37" s="95"/>
      <c r="E37" s="95"/>
      <c r="F37" s="220"/>
      <c r="G37" s="148" t="s">
        <v>475</v>
      </c>
      <c r="H37" s="95"/>
    </row>
    <row r="38" spans="1:8" ht="12.75" customHeight="1">
      <c r="A38" s="95"/>
      <c r="B38" s="147" t="s">
        <v>533</v>
      </c>
      <c r="C38" s="87"/>
      <c r="D38" s="95"/>
      <c r="E38" s="95"/>
      <c r="F38" s="220"/>
      <c r="G38" s="242"/>
      <c r="H38" s="95"/>
    </row>
    <row r="39" spans="1:8" ht="12.75" customHeight="1">
      <c r="A39" s="95"/>
      <c r="B39" s="148" t="str">
        <f>Date_Contact!S21</f>
        <v>se completeaza se completeaza</v>
      </c>
      <c r="C39" s="251" t="s">
        <v>540</v>
      </c>
      <c r="D39" s="95"/>
      <c r="E39" s="95"/>
      <c r="F39" s="220"/>
      <c r="G39" s="220"/>
      <c r="H39" s="95"/>
    </row>
    <row r="40" spans="1:8" ht="12.75" customHeight="1">
      <c r="A40" s="95"/>
      <c r="B40" s="88"/>
      <c r="C40" s="89"/>
      <c r="D40" s="95"/>
      <c r="E40" s="95"/>
      <c r="F40" s="220"/>
      <c r="G40" s="220"/>
      <c r="H40" s="95"/>
    </row>
    <row r="41" spans="1:8" ht="12.75" customHeight="1">
      <c r="A41" s="95"/>
      <c r="B41" s="95"/>
      <c r="C41" s="95"/>
      <c r="D41" s="95"/>
      <c r="E41" s="95"/>
      <c r="F41" s="220"/>
      <c r="G41" s="220"/>
      <c r="H41" s="95"/>
    </row>
    <row r="42" spans="1:7" ht="12.75" customHeight="1">
      <c r="A42" s="95"/>
      <c r="B42" s="95"/>
      <c r="C42" s="95"/>
      <c r="D42" s="95"/>
      <c r="E42" s="95"/>
      <c r="F42" s="220"/>
      <c r="G42" s="220"/>
    </row>
    <row r="43" spans="1:7" ht="12.75" customHeight="1">
      <c r="A43" s="95"/>
      <c r="B43" s="95"/>
      <c r="C43" s="95"/>
      <c r="D43" s="95"/>
      <c r="E43" s="95"/>
      <c r="F43" s="220"/>
      <c r="G43" s="220"/>
    </row>
    <row r="44" spans="1:8" ht="12.75" customHeight="1">
      <c r="A44" s="95"/>
      <c r="B44" s="95"/>
      <c r="C44" s="95"/>
      <c r="D44" s="95"/>
      <c r="E44" s="95"/>
      <c r="F44" s="220"/>
      <c r="G44" s="220"/>
      <c r="H44" s="95"/>
    </row>
    <row r="45" spans="1:8" ht="12.75" customHeight="1">
      <c r="A45" s="95"/>
      <c r="B45" s="95"/>
      <c r="C45" s="95"/>
      <c r="D45" s="95"/>
      <c r="E45" s="95"/>
      <c r="F45" s="220"/>
      <c r="G45" s="220"/>
      <c r="H45" s="95"/>
    </row>
    <row r="46" spans="1:8" ht="12.75" customHeight="1">
      <c r="A46" s="95"/>
      <c r="B46" s="95"/>
      <c r="C46" s="95"/>
      <c r="D46" s="95"/>
      <c r="E46" s="95"/>
      <c r="F46" s="220"/>
      <c r="G46" s="220"/>
      <c r="H46" s="95"/>
    </row>
    <row r="47" spans="1:8" ht="12.75" customHeight="1">
      <c r="A47" s="95"/>
      <c r="B47" s="95"/>
      <c r="C47" s="95"/>
      <c r="D47" s="95"/>
      <c r="E47" s="95"/>
      <c r="F47" s="220"/>
      <c r="G47" s="220"/>
      <c r="H47" s="95"/>
    </row>
    <row r="48" spans="1:8" ht="12.75" customHeight="1">
      <c r="A48" s="95"/>
      <c r="B48" s="95"/>
      <c r="C48" s="95"/>
      <c r="D48" s="95"/>
      <c r="E48" s="95"/>
      <c r="F48" s="220"/>
      <c r="G48" s="220"/>
      <c r="H48" s="95"/>
    </row>
    <row r="49" spans="1:8" ht="12.75" customHeight="1">
      <c r="A49" s="95"/>
      <c r="B49" s="95"/>
      <c r="C49" s="95"/>
      <c r="D49" s="95"/>
      <c r="E49" s="95"/>
      <c r="F49" s="220"/>
      <c r="G49" s="220"/>
      <c r="H49" s="95"/>
    </row>
    <row r="50" spans="1:8" ht="12.75" customHeight="1">
      <c r="A50" s="95"/>
      <c r="B50" s="95"/>
      <c r="C50" s="95"/>
      <c r="D50" s="95"/>
      <c r="E50" s="95"/>
      <c r="F50" s="220"/>
      <c r="G50" s="220"/>
      <c r="H50" s="95"/>
    </row>
    <row r="51" spans="1:8" ht="12.75" customHeight="1">
      <c r="A51" s="95"/>
      <c r="B51" s="95"/>
      <c r="C51" s="95"/>
      <c r="D51" s="95"/>
      <c r="E51" s="95"/>
      <c r="F51" s="220"/>
      <c r="G51" s="220"/>
      <c r="H51" s="95"/>
    </row>
    <row r="52" spans="1:8" ht="12.75" customHeight="1">
      <c r="A52" s="95"/>
      <c r="B52" s="95"/>
      <c r="C52" s="95"/>
      <c r="D52" s="95"/>
      <c r="E52" s="95"/>
      <c r="F52" s="220"/>
      <c r="G52" s="220"/>
      <c r="H52" s="95"/>
    </row>
    <row r="53" spans="1:8" ht="12.75" customHeight="1">
      <c r="A53" s="95"/>
      <c r="B53" s="95"/>
      <c r="C53" s="95"/>
      <c r="D53" s="95"/>
      <c r="E53" s="95"/>
      <c r="F53" s="220"/>
      <c r="G53" s="220"/>
      <c r="H53" s="95"/>
    </row>
    <row r="54" spans="1:8" ht="12.75" customHeight="1">
      <c r="A54" s="95"/>
      <c r="B54" s="95"/>
      <c r="C54" s="95"/>
      <c r="D54" s="95"/>
      <c r="E54" s="95"/>
      <c r="F54" s="220"/>
      <c r="G54" s="220"/>
      <c r="H54" s="95"/>
    </row>
    <row r="55" spans="1:8" ht="12.75" customHeight="1">
      <c r="A55" s="95"/>
      <c r="B55" s="95"/>
      <c r="C55" s="95"/>
      <c r="D55" s="95"/>
      <c r="E55" s="95"/>
      <c r="F55" s="220"/>
      <c r="G55" s="220"/>
      <c r="H55" s="95"/>
    </row>
    <row r="56" spans="1:8" ht="12.75" customHeight="1">
      <c r="A56" s="95"/>
      <c r="B56" s="95"/>
      <c r="C56" s="95"/>
      <c r="D56" s="95"/>
      <c r="E56" s="95"/>
      <c r="F56" s="220"/>
      <c r="G56" s="220"/>
      <c r="H56" s="95"/>
    </row>
    <row r="57" spans="1:8" ht="12.75" customHeight="1">
      <c r="A57" s="95"/>
      <c r="B57" s="95"/>
      <c r="C57" s="95"/>
      <c r="D57" s="95"/>
      <c r="E57" s="95"/>
      <c r="F57" s="220"/>
      <c r="G57" s="220"/>
      <c r="H57" s="95"/>
    </row>
    <row r="58" spans="1:8" ht="12.75" customHeight="1">
      <c r="A58" s="95"/>
      <c r="B58" s="95"/>
      <c r="C58" s="95"/>
      <c r="D58" s="95"/>
      <c r="E58" s="95"/>
      <c r="F58" s="220"/>
      <c r="G58" s="220"/>
      <c r="H58" s="95"/>
    </row>
    <row r="59" spans="1:8" ht="12.75" customHeight="1">
      <c r="A59" s="95"/>
      <c r="B59" s="95"/>
      <c r="C59" s="95"/>
      <c r="D59" s="95"/>
      <c r="E59" s="95"/>
      <c r="F59" s="220"/>
      <c r="G59" s="220"/>
      <c r="H59" s="95"/>
    </row>
    <row r="60" spans="1:8" ht="12.75" customHeight="1">
      <c r="A60" s="95"/>
      <c r="B60" s="95"/>
      <c r="C60" s="95"/>
      <c r="D60" s="95"/>
      <c r="E60" s="95"/>
      <c r="F60" s="220"/>
      <c r="G60" s="220"/>
      <c r="H60" s="95"/>
    </row>
    <row r="61" spans="1:8" ht="12.75" customHeight="1">
      <c r="A61" s="95"/>
      <c r="B61" s="95"/>
      <c r="C61" s="95"/>
      <c r="D61" s="95"/>
      <c r="E61" s="95"/>
      <c r="F61" s="220"/>
      <c r="G61" s="220"/>
      <c r="H61" s="95"/>
    </row>
    <row r="62" spans="1:8" ht="12.75" customHeight="1">
      <c r="A62" s="95"/>
      <c r="B62" s="95"/>
      <c r="C62" s="95"/>
      <c r="D62" s="95"/>
      <c r="E62" s="95"/>
      <c r="F62" s="220"/>
      <c r="G62" s="220"/>
      <c r="H62" s="95"/>
    </row>
    <row r="63" spans="1:8" ht="12.75" customHeight="1">
      <c r="A63" s="95"/>
      <c r="B63" s="95"/>
      <c r="C63" s="95"/>
      <c r="D63" s="95"/>
      <c r="E63" s="95"/>
      <c r="F63" s="220"/>
      <c r="G63" s="220"/>
      <c r="H63" s="95"/>
    </row>
    <row r="64" spans="1:8" ht="12.75" customHeight="1">
      <c r="A64" s="95"/>
      <c r="B64" s="95"/>
      <c r="C64" s="95"/>
      <c r="D64" s="95"/>
      <c r="E64" s="95"/>
      <c r="F64" s="220"/>
      <c r="G64" s="220"/>
      <c r="H64" s="95"/>
    </row>
    <row r="65" spans="1:8" ht="12.75" customHeight="1">
      <c r="A65" s="95"/>
      <c r="B65" s="95"/>
      <c r="C65" s="95"/>
      <c r="D65" s="95"/>
      <c r="E65" s="95"/>
      <c r="F65" s="220"/>
      <c r="G65" s="220"/>
      <c r="H65" s="95"/>
    </row>
    <row r="66" spans="1:8" ht="12.75" customHeight="1">
      <c r="A66" s="95"/>
      <c r="B66" s="95"/>
      <c r="C66" s="95"/>
      <c r="D66" s="95"/>
      <c r="E66" s="95"/>
      <c r="F66" s="220"/>
      <c r="G66" s="220"/>
      <c r="H66" s="95"/>
    </row>
    <row r="67" spans="1:8" ht="12.75" customHeight="1">
      <c r="A67" s="95"/>
      <c r="B67" s="95"/>
      <c r="C67" s="95"/>
      <c r="D67" s="95"/>
      <c r="E67" s="95"/>
      <c r="F67" s="220"/>
      <c r="G67" s="220"/>
      <c r="H67" s="95"/>
    </row>
    <row r="68" spans="1:8" ht="12.75" customHeight="1">
      <c r="A68" s="95"/>
      <c r="B68" s="95"/>
      <c r="C68" s="95"/>
      <c r="D68" s="95"/>
      <c r="E68" s="95"/>
      <c r="F68" s="220"/>
      <c r="G68" s="220"/>
      <c r="H68" s="95"/>
    </row>
    <row r="69" spans="1:8" ht="12.75" customHeight="1">
      <c r="A69" s="95"/>
      <c r="B69" s="95"/>
      <c r="C69" s="95"/>
      <c r="D69" s="95"/>
      <c r="E69" s="95"/>
      <c r="F69" s="220"/>
      <c r="G69" s="220"/>
      <c r="H69" s="95"/>
    </row>
    <row r="70" spans="1:8" ht="12.75" customHeight="1">
      <c r="A70" s="95"/>
      <c r="B70" s="95"/>
      <c r="C70" s="95"/>
      <c r="D70" s="95"/>
      <c r="E70" s="95"/>
      <c r="F70" s="220"/>
      <c r="G70" s="220"/>
      <c r="H70" s="95"/>
    </row>
    <row r="71" spans="1:8" ht="12.75" customHeight="1">
      <c r="A71" s="95"/>
      <c r="B71" s="95"/>
      <c r="C71" s="95"/>
      <c r="D71" s="95"/>
      <c r="E71" s="95"/>
      <c r="F71" s="220"/>
      <c r="G71" s="220"/>
      <c r="H71" s="95"/>
    </row>
    <row r="72" spans="1:8" ht="12.75" customHeight="1">
      <c r="A72" s="95"/>
      <c r="B72" s="95"/>
      <c r="C72" s="95"/>
      <c r="D72" s="95"/>
      <c r="E72" s="95"/>
      <c r="F72" s="220"/>
      <c r="G72" s="220"/>
      <c r="H72" s="95"/>
    </row>
    <row r="73" spans="1:8" ht="12.75" customHeight="1">
      <c r="A73" s="95"/>
      <c r="B73" s="95"/>
      <c r="C73" s="95"/>
      <c r="D73" s="95"/>
      <c r="E73" s="95"/>
      <c r="F73" s="220"/>
      <c r="G73" s="220"/>
      <c r="H73" s="95"/>
    </row>
    <row r="74" spans="1:8" ht="12.75" customHeight="1">
      <c r="A74" s="95"/>
      <c r="B74" s="95"/>
      <c r="C74" s="95"/>
      <c r="D74" s="95"/>
      <c r="E74" s="95"/>
      <c r="F74" s="220"/>
      <c r="G74" s="220"/>
      <c r="H74" s="95"/>
    </row>
    <row r="75" spans="1:8" ht="12.75" customHeight="1">
      <c r="A75" s="95"/>
      <c r="B75" s="95"/>
      <c r="C75" s="95"/>
      <c r="D75" s="95"/>
      <c r="E75" s="95"/>
      <c r="F75" s="220"/>
      <c r="G75" s="220"/>
      <c r="H75" s="95"/>
    </row>
    <row r="76" spans="1:8" ht="12.75" customHeight="1">
      <c r="A76" s="95"/>
      <c r="B76" s="95"/>
      <c r="C76" s="95"/>
      <c r="D76" s="95"/>
      <c r="E76" s="95"/>
      <c r="F76" s="220"/>
      <c r="G76" s="220"/>
      <c r="H76" s="95"/>
    </row>
    <row r="77" spans="1:8" ht="12.75" customHeight="1">
      <c r="A77" s="95"/>
      <c r="B77" s="95"/>
      <c r="C77" s="95"/>
      <c r="D77" s="95"/>
      <c r="E77" s="95"/>
      <c r="F77" s="220"/>
      <c r="G77" s="220"/>
      <c r="H77" s="95"/>
    </row>
    <row r="78" spans="1:8" ht="12.75" customHeight="1">
      <c r="A78" s="95"/>
      <c r="B78" s="95"/>
      <c r="C78" s="95"/>
      <c r="D78" s="95"/>
      <c r="E78" s="95"/>
      <c r="F78" s="220"/>
      <c r="G78" s="220"/>
      <c r="H78" s="95"/>
    </row>
    <row r="79" spans="1:8" ht="12.75" customHeight="1">
      <c r="A79" s="95"/>
      <c r="B79" s="95"/>
      <c r="C79" s="95"/>
      <c r="D79" s="95"/>
      <c r="E79" s="95"/>
      <c r="F79" s="220"/>
      <c r="G79" s="220"/>
      <c r="H79" s="95"/>
    </row>
    <row r="80" spans="1:8" ht="12.75" customHeight="1">
      <c r="A80" s="95"/>
      <c r="B80" s="95"/>
      <c r="C80" s="95"/>
      <c r="D80" s="95"/>
      <c r="E80" s="95"/>
      <c r="F80" s="220"/>
      <c r="G80" s="220"/>
      <c r="H80" s="95"/>
    </row>
    <row r="81" spans="1:8" ht="12.75" customHeight="1">
      <c r="A81" s="95"/>
      <c r="B81" s="95"/>
      <c r="C81" s="95"/>
      <c r="D81" s="95"/>
      <c r="E81" s="95"/>
      <c r="F81" s="220"/>
      <c r="G81" s="220"/>
      <c r="H81" s="95"/>
    </row>
    <row r="82" spans="1:8" ht="12.75" customHeight="1">
      <c r="A82" s="95"/>
      <c r="B82" s="95"/>
      <c r="C82" s="95"/>
      <c r="D82" s="95"/>
      <c r="E82" s="95"/>
      <c r="F82" s="220"/>
      <c r="G82" s="220"/>
      <c r="H82" s="95"/>
    </row>
    <row r="83" spans="1:8" ht="12.75" customHeight="1">
      <c r="A83" s="95"/>
      <c r="B83" s="95"/>
      <c r="C83" s="95"/>
      <c r="D83" s="95"/>
      <c r="E83" s="95"/>
      <c r="F83" s="220"/>
      <c r="G83" s="220"/>
      <c r="H83" s="95"/>
    </row>
    <row r="84" spans="1:8" ht="12.75" customHeight="1">
      <c r="A84" s="95"/>
      <c r="B84" s="95"/>
      <c r="C84" s="95"/>
      <c r="D84" s="95"/>
      <c r="E84" s="95"/>
      <c r="F84" s="220"/>
      <c r="G84" s="220"/>
      <c r="H84" s="95"/>
    </row>
    <row r="85" spans="1:8" ht="12.75" customHeight="1">
      <c r="A85" s="95"/>
      <c r="B85" s="95"/>
      <c r="C85" s="95"/>
      <c r="D85" s="95"/>
      <c r="E85" s="95"/>
      <c r="F85" s="220"/>
      <c r="G85" s="220"/>
      <c r="H85" s="95"/>
    </row>
    <row r="86" spans="1:8" ht="12.75" customHeight="1">
      <c r="A86" s="95"/>
      <c r="B86" s="95"/>
      <c r="C86" s="95"/>
      <c r="D86" s="95"/>
      <c r="E86" s="95"/>
      <c r="F86" s="220"/>
      <c r="G86" s="220"/>
      <c r="H86" s="95"/>
    </row>
    <row r="87" spans="1:8" ht="12.75" customHeight="1">
      <c r="A87" s="95"/>
      <c r="B87" s="95"/>
      <c r="C87" s="95"/>
      <c r="D87" s="95"/>
      <c r="E87" s="95"/>
      <c r="F87" s="220"/>
      <c r="G87" s="220"/>
      <c r="H87" s="95"/>
    </row>
    <row r="88" spans="1:8" ht="12.75" customHeight="1">
      <c r="A88" s="95"/>
      <c r="B88" s="95"/>
      <c r="C88" s="95"/>
      <c r="D88" s="95"/>
      <c r="E88" s="95"/>
      <c r="F88" s="220"/>
      <c r="G88" s="220"/>
      <c r="H88" s="95"/>
    </row>
    <row r="89" spans="1:8" ht="12.75" customHeight="1">
      <c r="A89" s="95"/>
      <c r="B89" s="95"/>
      <c r="C89" s="95"/>
      <c r="D89" s="95"/>
      <c r="E89" s="95"/>
      <c r="F89" s="220"/>
      <c r="G89" s="220"/>
      <c r="H89" s="95"/>
    </row>
    <row r="90" spans="1:8" ht="12.75" customHeight="1">
      <c r="A90" s="95"/>
      <c r="B90" s="95"/>
      <c r="C90" s="95"/>
      <c r="D90" s="95"/>
      <c r="E90" s="95"/>
      <c r="F90" s="220"/>
      <c r="G90" s="220"/>
      <c r="H90" s="95"/>
    </row>
    <row r="91" spans="1:8" ht="12.75" customHeight="1">
      <c r="A91" s="95"/>
      <c r="B91" s="95"/>
      <c r="C91" s="95"/>
      <c r="D91" s="95"/>
      <c r="E91" s="95"/>
      <c r="F91" s="220"/>
      <c r="G91" s="220"/>
      <c r="H91" s="95"/>
    </row>
    <row r="92" spans="1:8" ht="12.75">
      <c r="A92" s="95"/>
      <c r="B92" s="95"/>
      <c r="C92" s="95"/>
      <c r="D92" s="95"/>
      <c r="E92" s="95"/>
      <c r="F92" s="220"/>
      <c r="G92" s="220"/>
      <c r="H92" s="95"/>
    </row>
    <row r="93" spans="1:8" ht="12.75">
      <c r="A93" s="95"/>
      <c r="B93" s="95"/>
      <c r="C93" s="95"/>
      <c r="D93" s="95"/>
      <c r="E93" s="95"/>
      <c r="F93" s="220"/>
      <c r="G93" s="220"/>
      <c r="H93" s="95"/>
    </row>
    <row r="94" spans="1:8" ht="12.75">
      <c r="A94" s="95"/>
      <c r="B94" s="95"/>
      <c r="C94" s="95"/>
      <c r="D94" s="95"/>
      <c r="E94" s="95"/>
      <c r="F94" s="220"/>
      <c r="G94" s="220"/>
      <c r="H94" s="95"/>
    </row>
    <row r="95" spans="1:8" ht="12.75">
      <c r="A95" s="95"/>
      <c r="B95" s="95"/>
      <c r="C95" s="95"/>
      <c r="D95" s="95"/>
      <c r="E95" s="95"/>
      <c r="F95" s="220"/>
      <c r="G95" s="220"/>
      <c r="H95" s="95"/>
    </row>
    <row r="96" spans="1:8" ht="12.75">
      <c r="A96" s="95"/>
      <c r="B96" s="95"/>
      <c r="C96" s="95"/>
      <c r="D96" s="95"/>
      <c r="E96" s="95"/>
      <c r="F96" s="220"/>
      <c r="G96" s="220"/>
      <c r="H96" s="95"/>
    </row>
    <row r="97" spans="1:8" ht="12.75">
      <c r="A97" s="95"/>
      <c r="B97" s="95"/>
      <c r="C97" s="95"/>
      <c r="D97" s="95"/>
      <c r="E97" s="95"/>
      <c r="F97" s="220"/>
      <c r="G97" s="220"/>
      <c r="H97" s="95"/>
    </row>
    <row r="98" spans="1:8" ht="12.75">
      <c r="A98" s="95"/>
      <c r="B98" s="95"/>
      <c r="C98" s="95"/>
      <c r="D98" s="95"/>
      <c r="E98" s="95"/>
      <c r="F98" s="220"/>
      <c r="G98" s="220"/>
      <c r="H98" s="95"/>
    </row>
    <row r="99" spans="1:8" ht="12.75">
      <c r="A99" s="95"/>
      <c r="B99" s="95"/>
      <c r="C99" s="95"/>
      <c r="D99" s="95"/>
      <c r="E99" s="95"/>
      <c r="F99" s="220"/>
      <c r="G99" s="220"/>
      <c r="H99" s="95"/>
    </row>
    <row r="100" spans="1:8" ht="12.75">
      <c r="A100" s="95"/>
      <c r="B100" s="95"/>
      <c r="C100" s="95"/>
      <c r="D100" s="95"/>
      <c r="E100" s="95"/>
      <c r="F100" s="220"/>
      <c r="G100" s="220"/>
      <c r="H100" s="95"/>
    </row>
    <row r="101" spans="1:8" ht="12.75">
      <c r="A101" s="95"/>
      <c r="B101" s="95"/>
      <c r="C101" s="95"/>
      <c r="D101" s="95"/>
      <c r="E101" s="95"/>
      <c r="F101" s="220"/>
      <c r="G101" s="220"/>
      <c r="H101" s="95"/>
    </row>
    <row r="102" spans="1:8" ht="12.75">
      <c r="A102" s="95"/>
      <c r="B102" s="95"/>
      <c r="C102" s="95"/>
      <c r="D102" s="95"/>
      <c r="E102" s="95"/>
      <c r="F102" s="220"/>
      <c r="G102" s="220"/>
      <c r="H102" s="95"/>
    </row>
    <row r="103" spans="1:8" ht="12.75">
      <c r="A103" s="95"/>
      <c r="B103" s="95"/>
      <c r="C103" s="95"/>
      <c r="D103" s="95"/>
      <c r="E103" s="95"/>
      <c r="F103" s="220"/>
      <c r="G103" s="220"/>
      <c r="H103" s="95"/>
    </row>
    <row r="104" spans="1:8" ht="12.75">
      <c r="A104" s="95"/>
      <c r="B104" s="95"/>
      <c r="C104" s="95"/>
      <c r="D104" s="95"/>
      <c r="E104" s="95"/>
      <c r="F104" s="220"/>
      <c r="G104" s="220"/>
      <c r="H104" s="95"/>
    </row>
    <row r="105" spans="1:8" ht="12.75">
      <c r="A105" s="95"/>
      <c r="B105" s="95"/>
      <c r="C105" s="95"/>
      <c r="D105" s="95"/>
      <c r="E105" s="95"/>
      <c r="F105" s="220"/>
      <c r="G105" s="220"/>
      <c r="H105" s="95"/>
    </row>
    <row r="106" spans="1:8" ht="12.75">
      <c r="A106" s="95"/>
      <c r="B106" s="95"/>
      <c r="C106" s="95"/>
      <c r="D106" s="95"/>
      <c r="E106" s="95"/>
      <c r="F106" s="220"/>
      <c r="G106" s="220"/>
      <c r="H106" s="95"/>
    </row>
    <row r="107" spans="1:8" ht="12.75">
      <c r="A107" s="95"/>
      <c r="B107" s="95"/>
      <c r="C107" s="95"/>
      <c r="D107" s="95"/>
      <c r="E107" s="95"/>
      <c r="F107" s="220"/>
      <c r="G107" s="220"/>
      <c r="H107" s="95"/>
    </row>
    <row r="108" spans="1:8" ht="12.75">
      <c r="A108" s="95"/>
      <c r="B108" s="95"/>
      <c r="C108" s="95"/>
      <c r="D108" s="95"/>
      <c r="E108" s="95"/>
      <c r="F108" s="220"/>
      <c r="G108" s="220"/>
      <c r="H108" s="95"/>
    </row>
    <row r="109" spans="1:8" ht="12.75">
      <c r="A109" s="95"/>
      <c r="B109" s="95"/>
      <c r="C109" s="95"/>
      <c r="D109" s="95"/>
      <c r="E109" s="95"/>
      <c r="F109" s="220"/>
      <c r="G109" s="220"/>
      <c r="H109" s="95"/>
    </row>
    <row r="110" spans="1:8" ht="12.75">
      <c r="A110" s="95"/>
      <c r="B110" s="95"/>
      <c r="C110" s="95"/>
      <c r="D110" s="95"/>
      <c r="E110" s="95"/>
      <c r="F110" s="220"/>
      <c r="G110" s="220"/>
      <c r="H110" s="95"/>
    </row>
    <row r="111" spans="1:8" ht="12.75">
      <c r="A111" s="95"/>
      <c r="B111" s="95"/>
      <c r="C111" s="95"/>
      <c r="D111" s="95"/>
      <c r="E111" s="95"/>
      <c r="F111" s="220"/>
      <c r="G111" s="220"/>
      <c r="H111" s="95"/>
    </row>
    <row r="112" spans="1:8" ht="12.75">
      <c r="A112" s="95"/>
      <c r="B112" s="95"/>
      <c r="C112" s="95"/>
      <c r="D112" s="95"/>
      <c r="E112" s="95"/>
      <c r="F112" s="220"/>
      <c r="G112" s="220"/>
      <c r="H112" s="95"/>
    </row>
    <row r="113" spans="1:8" ht="12.75">
      <c r="A113" s="95"/>
      <c r="B113" s="95"/>
      <c r="C113" s="95"/>
      <c r="D113" s="95"/>
      <c r="E113" s="95"/>
      <c r="F113" s="220"/>
      <c r="G113" s="220"/>
      <c r="H113" s="95"/>
    </row>
    <row r="114" spans="1:8" ht="12.75">
      <c r="A114" s="95"/>
      <c r="B114" s="95"/>
      <c r="C114" s="95"/>
      <c r="D114" s="95"/>
      <c r="E114" s="95"/>
      <c r="F114" s="220"/>
      <c r="G114" s="220"/>
      <c r="H114" s="95"/>
    </row>
    <row r="115" spans="1:8" ht="12.75">
      <c r="A115" s="95"/>
      <c r="B115" s="95"/>
      <c r="C115" s="95"/>
      <c r="D115" s="95"/>
      <c r="E115" s="95"/>
      <c r="F115" s="220"/>
      <c r="G115" s="220"/>
      <c r="H115" s="95"/>
    </row>
    <row r="116" spans="1:8" ht="12.75">
      <c r="A116" s="95"/>
      <c r="B116" s="95"/>
      <c r="C116" s="95"/>
      <c r="D116" s="95"/>
      <c r="E116" s="95"/>
      <c r="F116" s="220"/>
      <c r="G116" s="220"/>
      <c r="H116" s="95"/>
    </row>
    <row r="117" spans="1:8" ht="12.75">
      <c r="A117" s="95"/>
      <c r="B117" s="95"/>
      <c r="C117" s="95"/>
      <c r="D117" s="95"/>
      <c r="E117" s="95"/>
      <c r="F117" s="220"/>
      <c r="G117" s="220"/>
      <c r="H117" s="95"/>
    </row>
    <row r="118" spans="1:8" ht="12.75">
      <c r="A118" s="95"/>
      <c r="B118" s="95"/>
      <c r="C118" s="95"/>
      <c r="D118" s="95"/>
      <c r="E118" s="95"/>
      <c r="F118" s="220"/>
      <c r="G118" s="220"/>
      <c r="H118" s="95"/>
    </row>
    <row r="119" spans="1:8" ht="12.75">
      <c r="A119" s="95"/>
      <c r="B119" s="95"/>
      <c r="C119" s="95"/>
      <c r="D119" s="95"/>
      <c r="E119" s="95"/>
      <c r="F119" s="220"/>
      <c r="G119" s="220"/>
      <c r="H119" s="95"/>
    </row>
    <row r="120" spans="1:8" ht="12.75">
      <c r="A120" s="95"/>
      <c r="B120" s="95"/>
      <c r="C120" s="95"/>
      <c r="D120" s="95"/>
      <c r="E120" s="95"/>
      <c r="F120" s="220"/>
      <c r="G120" s="220"/>
      <c r="H120" s="95"/>
    </row>
    <row r="121" spans="1:8" ht="12.75">
      <c r="A121" s="95"/>
      <c r="B121" s="95"/>
      <c r="C121" s="95"/>
      <c r="D121" s="95"/>
      <c r="E121" s="95"/>
      <c r="F121" s="220"/>
      <c r="G121" s="220"/>
      <c r="H121" s="95"/>
    </row>
    <row r="122" spans="1:8" ht="12.75">
      <c r="A122" s="95"/>
      <c r="B122" s="95"/>
      <c r="C122" s="95"/>
      <c r="D122" s="95"/>
      <c r="E122" s="95"/>
      <c r="F122" s="220"/>
      <c r="G122" s="220"/>
      <c r="H122" s="95"/>
    </row>
    <row r="123" spans="1:8" ht="12.75">
      <c r="A123" s="95"/>
      <c r="B123" s="95"/>
      <c r="C123" s="95"/>
      <c r="D123" s="95"/>
      <c r="E123" s="95"/>
      <c r="F123" s="220"/>
      <c r="G123" s="220"/>
      <c r="H123" s="95"/>
    </row>
    <row r="124" spans="1:8" ht="12.75">
      <c r="A124" s="95"/>
      <c r="B124" s="95"/>
      <c r="C124" s="95"/>
      <c r="D124" s="95"/>
      <c r="E124" s="95"/>
      <c r="F124" s="220"/>
      <c r="G124" s="220"/>
      <c r="H124" s="95"/>
    </row>
    <row r="125" spans="1:8" ht="12.75">
      <c r="A125" s="95"/>
      <c r="B125" s="95"/>
      <c r="C125" s="95"/>
      <c r="D125" s="95"/>
      <c r="E125" s="95"/>
      <c r="F125" s="220"/>
      <c r="G125" s="220"/>
      <c r="H125" s="95"/>
    </row>
    <row r="126" spans="1:8" ht="12.75">
      <c r="A126" s="95"/>
      <c r="B126" s="95"/>
      <c r="C126" s="95"/>
      <c r="D126" s="95"/>
      <c r="E126" s="95"/>
      <c r="F126" s="220"/>
      <c r="G126" s="220"/>
      <c r="H126" s="95"/>
    </row>
    <row r="127" spans="1:8" ht="12.75">
      <c r="A127" s="95"/>
      <c r="B127" s="95"/>
      <c r="C127" s="95"/>
      <c r="D127" s="95"/>
      <c r="E127" s="95"/>
      <c r="F127" s="220"/>
      <c r="G127" s="220"/>
      <c r="H127" s="95"/>
    </row>
    <row r="128" spans="1:8" ht="12.75">
      <c r="A128" s="95"/>
      <c r="B128" s="95"/>
      <c r="C128" s="95"/>
      <c r="D128" s="95"/>
      <c r="E128" s="95"/>
      <c r="F128" s="220"/>
      <c r="G128" s="220"/>
      <c r="H128" s="95"/>
    </row>
    <row r="129" spans="1:8" ht="12.75">
      <c r="A129" s="95"/>
      <c r="B129" s="95"/>
      <c r="C129" s="95"/>
      <c r="D129" s="95"/>
      <c r="E129" s="95"/>
      <c r="F129" s="220"/>
      <c r="G129" s="220"/>
      <c r="H129" s="95"/>
    </row>
    <row r="130" spans="1:8" ht="12.75">
      <c r="A130" s="95"/>
      <c r="B130" s="95"/>
      <c r="C130" s="95"/>
      <c r="D130" s="95"/>
      <c r="E130" s="95"/>
      <c r="F130" s="220"/>
      <c r="G130" s="220"/>
      <c r="H130" s="95"/>
    </row>
    <row r="131" spans="1:8" ht="12.75">
      <c r="A131" s="95"/>
      <c r="B131" s="95"/>
      <c r="C131" s="95"/>
      <c r="D131" s="95"/>
      <c r="E131" s="95"/>
      <c r="F131" s="220"/>
      <c r="G131" s="220"/>
      <c r="H131" s="95"/>
    </row>
    <row r="132" spans="1:8" ht="12.75">
      <c r="A132" s="95"/>
      <c r="B132" s="95"/>
      <c r="C132" s="95"/>
      <c r="D132" s="95"/>
      <c r="E132" s="95"/>
      <c r="F132" s="220"/>
      <c r="G132" s="220"/>
      <c r="H132" s="95"/>
    </row>
    <row r="133" spans="1:8" ht="12.75">
      <c r="A133" s="95"/>
      <c r="B133" s="95"/>
      <c r="C133" s="95"/>
      <c r="D133" s="95"/>
      <c r="E133" s="95"/>
      <c r="F133" s="220"/>
      <c r="G133" s="220"/>
      <c r="H133" s="95"/>
    </row>
    <row r="134" spans="1:8" ht="12.75">
      <c r="A134" s="95"/>
      <c r="B134" s="95"/>
      <c r="C134" s="95"/>
      <c r="D134" s="95"/>
      <c r="E134" s="95"/>
      <c r="F134" s="220"/>
      <c r="G134" s="220"/>
      <c r="H134" s="95"/>
    </row>
    <row r="135" spans="1:8" ht="12.75">
      <c r="A135" s="95"/>
      <c r="B135" s="95"/>
      <c r="C135" s="95"/>
      <c r="D135" s="95"/>
      <c r="E135" s="95"/>
      <c r="F135" s="220"/>
      <c r="G135" s="220"/>
      <c r="H135" s="95"/>
    </row>
    <row r="136" spans="1:8" ht="12.75">
      <c r="A136" s="95"/>
      <c r="B136" s="95"/>
      <c r="C136" s="95"/>
      <c r="D136" s="95"/>
      <c r="E136" s="95"/>
      <c r="F136" s="220"/>
      <c r="G136" s="220"/>
      <c r="H136" s="95"/>
    </row>
    <row r="137" spans="1:8" ht="12.75">
      <c r="A137" s="95"/>
      <c r="B137" s="95"/>
      <c r="C137" s="95"/>
      <c r="D137" s="95"/>
      <c r="E137" s="95"/>
      <c r="F137" s="220"/>
      <c r="G137" s="220"/>
      <c r="H137" s="95"/>
    </row>
    <row r="138" spans="1:8" ht="12.75">
      <c r="A138" s="95"/>
      <c r="B138" s="95"/>
      <c r="C138" s="95"/>
      <c r="D138" s="95"/>
      <c r="E138" s="95"/>
      <c r="F138" s="220"/>
      <c r="G138" s="220"/>
      <c r="H138" s="95"/>
    </row>
    <row r="139" spans="1:8" ht="12.75">
      <c r="A139" s="95"/>
      <c r="B139" s="95"/>
      <c r="C139" s="95"/>
      <c r="D139" s="95"/>
      <c r="E139" s="95"/>
      <c r="F139" s="220"/>
      <c r="G139" s="220"/>
      <c r="H139" s="95"/>
    </row>
    <row r="140" spans="1:8" ht="12.75">
      <c r="A140" s="95"/>
      <c r="B140" s="95"/>
      <c r="C140" s="95"/>
      <c r="D140" s="95"/>
      <c r="E140" s="95"/>
      <c r="F140" s="220"/>
      <c r="G140" s="220"/>
      <c r="H140" s="95"/>
    </row>
    <row r="141" spans="1:8" ht="12.75">
      <c r="A141" s="95"/>
      <c r="B141" s="95"/>
      <c r="C141" s="95"/>
      <c r="D141" s="95"/>
      <c r="E141" s="95"/>
      <c r="F141" s="220"/>
      <c r="G141" s="220"/>
      <c r="H141" s="95"/>
    </row>
    <row r="142" spans="1:8" ht="12.75">
      <c r="A142" s="95"/>
      <c r="B142" s="95"/>
      <c r="C142" s="95"/>
      <c r="D142" s="95"/>
      <c r="E142" s="95"/>
      <c r="F142" s="220"/>
      <c r="G142" s="220"/>
      <c r="H142" s="95"/>
    </row>
    <row r="143" spans="1:8" ht="12.75">
      <c r="A143" s="95"/>
      <c r="B143" s="95"/>
      <c r="C143" s="95"/>
      <c r="D143" s="95"/>
      <c r="E143" s="95"/>
      <c r="F143" s="220"/>
      <c r="G143" s="220"/>
      <c r="H143" s="95"/>
    </row>
    <row r="144" spans="1:8" ht="12.75">
      <c r="A144" s="95"/>
      <c r="B144" s="95"/>
      <c r="C144" s="95"/>
      <c r="D144" s="95"/>
      <c r="E144" s="95"/>
      <c r="F144" s="220"/>
      <c r="G144" s="220"/>
      <c r="H144" s="95"/>
    </row>
    <row r="145" spans="1:8" ht="12.75">
      <c r="A145" s="95"/>
      <c r="B145" s="95"/>
      <c r="C145" s="95"/>
      <c r="D145" s="95"/>
      <c r="E145" s="95"/>
      <c r="F145" s="220"/>
      <c r="G145" s="220"/>
      <c r="H145" s="95"/>
    </row>
    <row r="146" spans="1:8" ht="12.75">
      <c r="A146" s="95"/>
      <c r="B146" s="95"/>
      <c r="C146" s="95"/>
      <c r="D146" s="95"/>
      <c r="E146" s="95"/>
      <c r="F146" s="220"/>
      <c r="G146" s="220"/>
      <c r="H146" s="95"/>
    </row>
    <row r="147" spans="1:8" ht="12.75">
      <c r="A147" s="95"/>
      <c r="B147" s="95"/>
      <c r="C147" s="95"/>
      <c r="D147" s="95"/>
      <c r="E147" s="95"/>
      <c r="F147" s="220"/>
      <c r="G147" s="220"/>
      <c r="H147" s="95"/>
    </row>
    <row r="148" spans="1:8" ht="12.75">
      <c r="A148" s="95"/>
      <c r="B148" s="95"/>
      <c r="C148" s="95"/>
      <c r="D148" s="95"/>
      <c r="E148" s="95"/>
      <c r="F148" s="220"/>
      <c r="G148" s="220"/>
      <c r="H148" s="95"/>
    </row>
    <row r="149" spans="1:8" ht="12.75">
      <c r="A149" s="95"/>
      <c r="B149" s="95"/>
      <c r="C149" s="95"/>
      <c r="D149" s="95"/>
      <c r="E149" s="95"/>
      <c r="F149" s="220"/>
      <c r="G149" s="220"/>
      <c r="H149" s="95"/>
    </row>
    <row r="150" spans="1:8" ht="12.75">
      <c r="A150" s="95"/>
      <c r="B150" s="95"/>
      <c r="C150" s="95"/>
      <c r="D150" s="95"/>
      <c r="E150" s="95"/>
      <c r="F150" s="220"/>
      <c r="G150" s="220"/>
      <c r="H150" s="95"/>
    </row>
    <row r="151" spans="1:8" ht="12.75">
      <c r="A151" s="95"/>
      <c r="B151" s="95"/>
      <c r="C151" s="95"/>
      <c r="D151" s="95"/>
      <c r="E151" s="95"/>
      <c r="F151" s="220"/>
      <c r="G151" s="220"/>
      <c r="H151" s="95"/>
    </row>
    <row r="152" spans="1:8" ht="12.75">
      <c r="A152" s="95"/>
      <c r="B152" s="95"/>
      <c r="C152" s="95"/>
      <c r="D152" s="95"/>
      <c r="E152" s="95"/>
      <c r="F152" s="220"/>
      <c r="G152" s="220"/>
      <c r="H152" s="95"/>
    </row>
    <row r="153" spans="1:8" ht="12.75">
      <c r="A153" s="95"/>
      <c r="B153" s="95"/>
      <c r="C153" s="95"/>
      <c r="D153" s="95"/>
      <c r="E153" s="95"/>
      <c r="F153" s="220"/>
      <c r="G153" s="220"/>
      <c r="H153" s="95"/>
    </row>
    <row r="154" spans="1:8" ht="12.75">
      <c r="A154" s="95"/>
      <c r="B154" s="95"/>
      <c r="C154" s="95"/>
      <c r="D154" s="95"/>
      <c r="E154" s="95"/>
      <c r="F154" s="220"/>
      <c r="G154" s="220"/>
      <c r="H154" s="95"/>
    </row>
    <row r="155" spans="1:8" ht="12.75">
      <c r="A155" s="95"/>
      <c r="B155" s="95"/>
      <c r="C155" s="95"/>
      <c r="D155" s="95"/>
      <c r="E155" s="95"/>
      <c r="F155" s="220"/>
      <c r="G155" s="220"/>
      <c r="H155" s="95"/>
    </row>
    <row r="156" spans="1:8" ht="12.75">
      <c r="A156" s="95"/>
      <c r="B156" s="95"/>
      <c r="C156" s="95"/>
      <c r="D156" s="95"/>
      <c r="E156" s="95"/>
      <c r="F156" s="220"/>
      <c r="G156" s="220"/>
      <c r="H156" s="95"/>
    </row>
    <row r="157" spans="1:8" ht="12.75">
      <c r="A157" s="95"/>
      <c r="B157" s="95"/>
      <c r="C157" s="95"/>
      <c r="D157" s="95"/>
      <c r="E157" s="95"/>
      <c r="F157" s="220"/>
      <c r="G157" s="220"/>
      <c r="H157" s="95"/>
    </row>
    <row r="158" spans="1:8" ht="12.75">
      <c r="A158" s="95"/>
      <c r="B158" s="95"/>
      <c r="C158" s="95"/>
      <c r="D158" s="95"/>
      <c r="E158" s="95"/>
      <c r="F158" s="220"/>
      <c r="G158" s="220"/>
      <c r="H158" s="95"/>
    </row>
    <row r="159" spans="1:8" ht="12.75">
      <c r="A159" s="95"/>
      <c r="B159" s="95"/>
      <c r="C159" s="95"/>
      <c r="D159" s="95"/>
      <c r="E159" s="95"/>
      <c r="F159" s="220"/>
      <c r="G159" s="220"/>
      <c r="H159" s="95"/>
    </row>
    <row r="160" spans="1:8" ht="12.75">
      <c r="A160" s="95"/>
      <c r="B160" s="95"/>
      <c r="C160" s="95"/>
      <c r="D160" s="95"/>
      <c r="E160" s="95"/>
      <c r="F160" s="220"/>
      <c r="G160" s="220"/>
      <c r="H160" s="95"/>
    </row>
    <row r="161" spans="1:8" ht="12.75">
      <c r="A161" s="95"/>
      <c r="B161" s="95"/>
      <c r="C161" s="95"/>
      <c r="D161" s="95"/>
      <c r="E161" s="95"/>
      <c r="F161" s="220"/>
      <c r="G161" s="220"/>
      <c r="H161" s="95"/>
    </row>
    <row r="162" spans="1:8" ht="12.75">
      <c r="A162" s="95"/>
      <c r="B162" s="95"/>
      <c r="C162" s="95"/>
      <c r="D162" s="95"/>
      <c r="E162" s="95"/>
      <c r="F162" s="220"/>
      <c r="G162" s="220"/>
      <c r="H162" s="95"/>
    </row>
    <row r="163" spans="1:8" ht="12.75">
      <c r="A163" s="95"/>
      <c r="B163" s="95"/>
      <c r="C163" s="95"/>
      <c r="D163" s="95"/>
      <c r="E163" s="95"/>
      <c r="F163" s="220"/>
      <c r="G163" s="220"/>
      <c r="H163" s="95"/>
    </row>
    <row r="164" spans="1:8" ht="12.75">
      <c r="A164" s="95"/>
      <c r="B164" s="95"/>
      <c r="C164" s="95"/>
      <c r="D164" s="95"/>
      <c r="E164" s="95"/>
      <c r="F164" s="220"/>
      <c r="G164" s="220"/>
      <c r="H164" s="95"/>
    </row>
    <row r="165" spans="1:8" ht="12.75">
      <c r="A165" s="95"/>
      <c r="B165" s="95"/>
      <c r="C165" s="95"/>
      <c r="D165" s="95"/>
      <c r="E165" s="95"/>
      <c r="F165" s="220"/>
      <c r="G165" s="220"/>
      <c r="H165" s="95"/>
    </row>
    <row r="166" spans="1:8" ht="12.75">
      <c r="A166" s="95"/>
      <c r="B166" s="95"/>
      <c r="C166" s="95"/>
      <c r="D166" s="95"/>
      <c r="E166" s="95"/>
      <c r="F166" s="220"/>
      <c r="G166" s="220"/>
      <c r="H166" s="95"/>
    </row>
    <row r="167" spans="1:8" ht="12.75">
      <c r="A167" s="95"/>
      <c r="B167" s="95"/>
      <c r="C167" s="95"/>
      <c r="D167" s="95"/>
      <c r="E167" s="95"/>
      <c r="F167" s="220"/>
      <c r="G167" s="220"/>
      <c r="H167" s="95"/>
    </row>
    <row r="168" spans="1:8" ht="12.75">
      <c r="A168" s="95"/>
      <c r="B168" s="95"/>
      <c r="C168" s="95"/>
      <c r="D168" s="95"/>
      <c r="E168" s="95"/>
      <c r="F168" s="220"/>
      <c r="G168" s="220"/>
      <c r="H168" s="95"/>
    </row>
    <row r="169" spans="1:8" ht="12.75">
      <c r="A169" s="95"/>
      <c r="B169" s="95"/>
      <c r="C169" s="95"/>
      <c r="D169" s="95"/>
      <c r="E169" s="95"/>
      <c r="F169" s="220"/>
      <c r="G169" s="220"/>
      <c r="H169" s="95"/>
    </row>
    <row r="170" spans="1:8" ht="12.75">
      <c r="A170" s="95"/>
      <c r="B170" s="95"/>
      <c r="C170" s="95"/>
      <c r="D170" s="95"/>
      <c r="E170" s="95"/>
      <c r="F170" s="220"/>
      <c r="G170" s="220"/>
      <c r="H170" s="95"/>
    </row>
    <row r="171" spans="1:8" ht="12.75">
      <c r="A171" s="95"/>
      <c r="B171" s="95"/>
      <c r="C171" s="95"/>
      <c r="D171" s="95"/>
      <c r="E171" s="95"/>
      <c r="F171" s="220"/>
      <c r="G171" s="220"/>
      <c r="H171" s="95"/>
    </row>
    <row r="172" spans="1:8" ht="12.75">
      <c r="A172" s="95"/>
      <c r="B172" s="95"/>
      <c r="C172" s="95"/>
      <c r="D172" s="95"/>
      <c r="E172" s="95"/>
      <c r="F172" s="220"/>
      <c r="G172" s="220"/>
      <c r="H172" s="95"/>
    </row>
    <row r="173" spans="1:8" ht="12.75">
      <c r="A173" s="95"/>
      <c r="B173" s="95"/>
      <c r="C173" s="95"/>
      <c r="D173" s="95"/>
      <c r="E173" s="95"/>
      <c r="F173" s="220"/>
      <c r="G173" s="220"/>
      <c r="H173" s="95"/>
    </row>
    <row r="174" spans="1:8" ht="12.75">
      <c r="A174" s="95"/>
      <c r="B174" s="95"/>
      <c r="C174" s="95"/>
      <c r="D174" s="95"/>
      <c r="E174" s="95"/>
      <c r="F174" s="220"/>
      <c r="G174" s="220"/>
      <c r="H174" s="95"/>
    </row>
    <row r="175" spans="1:8" ht="12.75">
      <c r="A175" s="95"/>
      <c r="B175" s="95"/>
      <c r="C175" s="95"/>
      <c r="D175" s="95"/>
      <c r="E175" s="95"/>
      <c r="F175" s="220"/>
      <c r="G175" s="220"/>
      <c r="H175" s="95"/>
    </row>
    <row r="176" spans="1:8" ht="12.75">
      <c r="A176" s="95"/>
      <c r="B176" s="95"/>
      <c r="C176" s="95"/>
      <c r="D176" s="95"/>
      <c r="E176" s="95"/>
      <c r="F176" s="220"/>
      <c r="G176" s="220"/>
      <c r="H176" s="95"/>
    </row>
    <row r="177" spans="1:8" ht="12.75">
      <c r="A177" s="95"/>
      <c r="B177" s="95"/>
      <c r="C177" s="95"/>
      <c r="D177" s="95"/>
      <c r="E177" s="95"/>
      <c r="F177" s="220"/>
      <c r="G177" s="220"/>
      <c r="H177" s="95"/>
    </row>
    <row r="178" spans="1:8" ht="12.75">
      <c r="A178" s="95"/>
      <c r="B178" s="95"/>
      <c r="C178" s="95"/>
      <c r="D178" s="95"/>
      <c r="E178" s="95"/>
      <c r="F178" s="220"/>
      <c r="G178" s="220"/>
      <c r="H178" s="95"/>
    </row>
    <row r="179" spans="1:8" ht="12.75">
      <c r="A179" s="95"/>
      <c r="B179" s="95"/>
      <c r="C179" s="95"/>
      <c r="D179" s="95"/>
      <c r="E179" s="95"/>
      <c r="F179" s="220"/>
      <c r="G179" s="220"/>
      <c r="H179" s="95"/>
    </row>
    <row r="180" spans="1:8" ht="12.75">
      <c r="A180" s="95"/>
      <c r="B180" s="95"/>
      <c r="C180" s="95"/>
      <c r="D180" s="95"/>
      <c r="E180" s="95"/>
      <c r="F180" s="220"/>
      <c r="G180" s="220"/>
      <c r="H180" s="95"/>
    </row>
    <row r="181" spans="1:8" ht="12.75">
      <c r="A181" s="95"/>
      <c r="B181" s="95"/>
      <c r="C181" s="95"/>
      <c r="D181" s="95"/>
      <c r="E181" s="95"/>
      <c r="F181" s="220"/>
      <c r="G181" s="220"/>
      <c r="H181" s="95"/>
    </row>
    <row r="182" spans="1:8" ht="12.75">
      <c r="A182" s="95"/>
      <c r="B182" s="95"/>
      <c r="C182" s="95"/>
      <c r="D182" s="95"/>
      <c r="E182" s="95"/>
      <c r="F182" s="220"/>
      <c r="G182" s="220"/>
      <c r="H182" s="95"/>
    </row>
    <row r="183" spans="1:8" ht="12.75">
      <c r="A183" s="95"/>
      <c r="B183" s="95"/>
      <c r="C183" s="95"/>
      <c r="D183" s="95"/>
      <c r="E183" s="95"/>
      <c r="F183" s="220"/>
      <c r="G183" s="220"/>
      <c r="H183" s="95"/>
    </row>
    <row r="184" spans="1:8" ht="12.75">
      <c r="A184" s="95"/>
      <c r="B184" s="95"/>
      <c r="C184" s="95"/>
      <c r="D184" s="95"/>
      <c r="E184" s="95"/>
      <c r="F184" s="220"/>
      <c r="G184" s="220"/>
      <c r="H184" s="95"/>
    </row>
    <row r="185" spans="1:8" ht="12.75">
      <c r="A185" s="95"/>
      <c r="B185" s="95"/>
      <c r="C185" s="95"/>
      <c r="D185" s="95"/>
      <c r="E185" s="95"/>
      <c r="F185" s="220"/>
      <c r="G185" s="220"/>
      <c r="H185" s="95"/>
    </row>
    <row r="186" spans="1:8" ht="12.75">
      <c r="A186" s="95"/>
      <c r="B186" s="95"/>
      <c r="C186" s="95"/>
      <c r="D186" s="95"/>
      <c r="E186" s="95"/>
      <c r="F186" s="220"/>
      <c r="G186" s="220"/>
      <c r="H186" s="95"/>
    </row>
    <row r="187" spans="1:8" ht="12.75">
      <c r="A187" s="95"/>
      <c r="B187" s="95"/>
      <c r="C187" s="95"/>
      <c r="D187" s="95"/>
      <c r="E187" s="95"/>
      <c r="F187" s="220"/>
      <c r="G187" s="220"/>
      <c r="H187" s="95"/>
    </row>
    <row r="188" spans="1:8" ht="12.75">
      <c r="A188" s="95"/>
      <c r="B188" s="95"/>
      <c r="C188" s="95"/>
      <c r="D188" s="95"/>
      <c r="E188" s="95"/>
      <c r="F188" s="220"/>
      <c r="G188" s="220"/>
      <c r="H188" s="95"/>
    </row>
    <row r="189" spans="1:8" ht="12.75">
      <c r="A189" s="95"/>
      <c r="B189" s="95"/>
      <c r="C189" s="95"/>
      <c r="D189" s="95"/>
      <c r="E189" s="95"/>
      <c r="F189" s="220"/>
      <c r="G189" s="220"/>
      <c r="H189" s="95"/>
    </row>
    <row r="190" spans="1:8" ht="12.75">
      <c r="A190" s="95"/>
      <c r="B190" s="95"/>
      <c r="C190" s="95"/>
      <c r="D190" s="95"/>
      <c r="E190" s="95"/>
      <c r="F190" s="220"/>
      <c r="G190" s="220"/>
      <c r="H190" s="95"/>
    </row>
    <row r="191" spans="1:8" ht="12.75">
      <c r="A191" s="95"/>
      <c r="B191" s="95"/>
      <c r="C191" s="95"/>
      <c r="D191" s="95"/>
      <c r="E191" s="95"/>
      <c r="F191" s="220"/>
      <c r="G191" s="220"/>
      <c r="H191" s="95"/>
    </row>
    <row r="192" spans="1:8" ht="12.75">
      <c r="A192" s="95"/>
      <c r="B192" s="95"/>
      <c r="C192" s="95"/>
      <c r="D192" s="95"/>
      <c r="E192" s="95"/>
      <c r="F192" s="220"/>
      <c r="G192" s="220"/>
      <c r="H192" s="95"/>
    </row>
    <row r="193" spans="1:8" ht="12.75">
      <c r="A193" s="95"/>
      <c r="B193" s="95"/>
      <c r="C193" s="95"/>
      <c r="D193" s="95"/>
      <c r="E193" s="95"/>
      <c r="F193" s="220"/>
      <c r="G193" s="220"/>
      <c r="H193" s="95"/>
    </row>
    <row r="194" spans="1:8" ht="12.75">
      <c r="A194" s="95"/>
      <c r="B194" s="95"/>
      <c r="C194" s="95"/>
      <c r="D194" s="95"/>
      <c r="E194" s="95"/>
      <c r="F194" s="220"/>
      <c r="G194" s="220"/>
      <c r="H194" s="95"/>
    </row>
    <row r="195" spans="1:8" ht="12.75">
      <c r="A195" s="95"/>
      <c r="B195" s="95"/>
      <c r="C195" s="95"/>
      <c r="D195" s="95"/>
      <c r="E195" s="95"/>
      <c r="F195" s="220"/>
      <c r="G195" s="220"/>
      <c r="H195" s="95"/>
    </row>
    <row r="196" spans="1:8" ht="12.75">
      <c r="A196" s="95"/>
      <c r="B196" s="95"/>
      <c r="C196" s="95"/>
      <c r="D196" s="95"/>
      <c r="E196" s="95"/>
      <c r="F196" s="220"/>
      <c r="G196" s="220"/>
      <c r="H196" s="95"/>
    </row>
    <row r="197" spans="1:8" ht="12.75">
      <c r="A197" s="95"/>
      <c r="B197" s="95"/>
      <c r="C197" s="95"/>
      <c r="D197" s="95"/>
      <c r="E197" s="95"/>
      <c r="F197" s="220"/>
      <c r="G197" s="220"/>
      <c r="H197" s="95"/>
    </row>
    <row r="198" spans="1:8" ht="12.75">
      <c r="A198" s="95"/>
      <c r="B198" s="95"/>
      <c r="C198" s="95"/>
      <c r="D198" s="95"/>
      <c r="E198" s="95"/>
      <c r="F198" s="220"/>
      <c r="G198" s="220"/>
      <c r="H198" s="95"/>
    </row>
    <row r="199" spans="1:8" ht="12.75">
      <c r="A199" s="95"/>
      <c r="B199" s="95"/>
      <c r="C199" s="95"/>
      <c r="D199" s="95"/>
      <c r="E199" s="95"/>
      <c r="F199" s="220"/>
      <c r="G199" s="220"/>
      <c r="H199" s="95"/>
    </row>
    <row r="200" spans="1:8" ht="12.75">
      <c r="A200" s="95"/>
      <c r="B200" s="95"/>
      <c r="C200" s="95"/>
      <c r="D200" s="95"/>
      <c r="E200" s="95"/>
      <c r="F200" s="220"/>
      <c r="G200" s="220"/>
      <c r="H200" s="95"/>
    </row>
    <row r="201" spans="1:8" ht="12.75">
      <c r="A201" s="95"/>
      <c r="B201" s="95"/>
      <c r="C201" s="95"/>
      <c r="D201" s="95"/>
      <c r="E201" s="95"/>
      <c r="F201" s="220"/>
      <c r="G201" s="220"/>
      <c r="H201" s="95"/>
    </row>
    <row r="202" spans="1:8" ht="12.75">
      <c r="A202" s="95"/>
      <c r="B202" s="95"/>
      <c r="C202" s="95"/>
      <c r="D202" s="95"/>
      <c r="E202" s="95"/>
      <c r="F202" s="220"/>
      <c r="G202" s="220"/>
      <c r="H202" s="95"/>
    </row>
    <row r="203" spans="1:8" ht="12.75">
      <c r="A203" s="95"/>
      <c r="B203" s="95"/>
      <c r="C203" s="95"/>
      <c r="D203" s="95"/>
      <c r="E203" s="95"/>
      <c r="F203" s="220"/>
      <c r="G203" s="220"/>
      <c r="H203" s="95"/>
    </row>
    <row r="204" spans="1:8" ht="12.75">
      <c r="A204" s="95"/>
      <c r="B204" s="95"/>
      <c r="C204" s="95"/>
      <c r="D204" s="95"/>
      <c r="E204" s="95"/>
      <c r="F204" s="220"/>
      <c r="G204" s="220"/>
      <c r="H204" s="95"/>
    </row>
    <row r="205" spans="1:8" ht="12.75">
      <c r="A205" s="95"/>
      <c r="B205" s="95"/>
      <c r="C205" s="95"/>
      <c r="D205" s="95"/>
      <c r="E205" s="95"/>
      <c r="F205" s="220"/>
      <c r="G205" s="220"/>
      <c r="H205" s="95"/>
    </row>
    <row r="206" spans="1:8" ht="12.75">
      <c r="A206" s="95"/>
      <c r="B206" s="95"/>
      <c r="C206" s="95"/>
      <c r="D206" s="95"/>
      <c r="E206" s="95"/>
      <c r="F206" s="220"/>
      <c r="G206" s="220"/>
      <c r="H206" s="95"/>
    </row>
    <row r="207" spans="1:8" ht="12.75">
      <c r="A207" s="95"/>
      <c r="B207" s="95"/>
      <c r="C207" s="95"/>
      <c r="D207" s="95"/>
      <c r="E207" s="95"/>
      <c r="F207" s="220"/>
      <c r="G207" s="220"/>
      <c r="H207" s="95"/>
    </row>
    <row r="208" spans="1:8" ht="12.75">
      <c r="A208" s="95"/>
      <c r="B208" s="95"/>
      <c r="C208" s="95"/>
      <c r="D208" s="95"/>
      <c r="E208" s="95"/>
      <c r="F208" s="220"/>
      <c r="G208" s="220"/>
      <c r="H208" s="95"/>
    </row>
    <row r="209" spans="1:8" ht="12.75">
      <c r="A209" s="95"/>
      <c r="B209" s="95"/>
      <c r="C209" s="95"/>
      <c r="D209" s="95"/>
      <c r="E209" s="95"/>
      <c r="F209" s="220"/>
      <c r="G209" s="220"/>
      <c r="H209" s="95"/>
    </row>
    <row r="210" spans="1:8" ht="12.75">
      <c r="A210" s="95"/>
      <c r="B210" s="95"/>
      <c r="C210" s="95"/>
      <c r="D210" s="95"/>
      <c r="E210" s="95"/>
      <c r="F210" s="220"/>
      <c r="G210" s="220"/>
      <c r="H210" s="95"/>
    </row>
    <row r="211" spans="1:8" ht="12.75">
      <c r="A211" s="95"/>
      <c r="B211" s="95"/>
      <c r="C211" s="95"/>
      <c r="D211" s="95"/>
      <c r="E211" s="95"/>
      <c r="F211" s="220"/>
      <c r="G211" s="220"/>
      <c r="H211" s="95"/>
    </row>
    <row r="212" spans="1:8" ht="12.75">
      <c r="A212" s="95"/>
      <c r="B212" s="95"/>
      <c r="C212" s="95"/>
      <c r="D212" s="95"/>
      <c r="E212" s="95"/>
      <c r="F212" s="220"/>
      <c r="G212" s="220"/>
      <c r="H212" s="95"/>
    </row>
    <row r="213" spans="1:8" ht="12.75">
      <c r="A213" s="95"/>
      <c r="B213" s="95"/>
      <c r="C213" s="95"/>
      <c r="D213" s="95"/>
      <c r="E213" s="95"/>
      <c r="F213" s="220"/>
      <c r="G213" s="220"/>
      <c r="H213" s="95"/>
    </row>
    <row r="214" spans="1:8" ht="12.75">
      <c r="A214" s="95"/>
      <c r="B214" s="95"/>
      <c r="C214" s="95"/>
      <c r="D214" s="95"/>
      <c r="E214" s="95"/>
      <c r="F214" s="220"/>
      <c r="G214" s="220"/>
      <c r="H214" s="95"/>
    </row>
    <row r="215" spans="1:8" ht="12.75">
      <c r="A215" s="95"/>
      <c r="B215" s="95"/>
      <c r="C215" s="95"/>
      <c r="D215" s="95"/>
      <c r="E215" s="95"/>
      <c r="F215" s="220"/>
      <c r="G215" s="220"/>
      <c r="H215" s="95"/>
    </row>
    <row r="216" spans="1:8" ht="12.75">
      <c r="A216" s="95"/>
      <c r="B216" s="95"/>
      <c r="C216" s="95"/>
      <c r="D216" s="95"/>
      <c r="E216" s="95"/>
      <c r="F216" s="220"/>
      <c r="G216" s="220"/>
      <c r="H216" s="95"/>
    </row>
    <row r="217" spans="1:8" ht="12.75">
      <c r="A217" s="95"/>
      <c r="B217" s="95"/>
      <c r="C217" s="95"/>
      <c r="D217" s="95"/>
      <c r="E217" s="95"/>
      <c r="F217" s="220"/>
      <c r="G217" s="220"/>
      <c r="H217" s="95"/>
    </row>
    <row r="218" spans="1:8" ht="12.75">
      <c r="A218" s="95"/>
      <c r="B218" s="95"/>
      <c r="C218" s="95"/>
      <c r="D218" s="95"/>
      <c r="E218" s="95"/>
      <c r="F218" s="220"/>
      <c r="G218" s="220"/>
      <c r="H218" s="95"/>
    </row>
    <row r="219" spans="1:8" ht="12.75">
      <c r="A219" s="95"/>
      <c r="B219" s="95"/>
      <c r="C219" s="95"/>
      <c r="D219" s="95"/>
      <c r="E219" s="95"/>
      <c r="F219" s="220"/>
      <c r="G219" s="220"/>
      <c r="H219" s="95"/>
    </row>
    <row r="220" spans="1:8" ht="12.75">
      <c r="A220" s="95"/>
      <c r="B220" s="95"/>
      <c r="C220" s="95"/>
      <c r="D220" s="95"/>
      <c r="E220" s="95"/>
      <c r="F220" s="220"/>
      <c r="G220" s="220"/>
      <c r="H220" s="95"/>
    </row>
    <row r="221" spans="1:8" ht="12.75">
      <c r="A221" s="95"/>
      <c r="B221" s="95"/>
      <c r="C221" s="95"/>
      <c r="D221" s="95"/>
      <c r="E221" s="95"/>
      <c r="F221" s="220"/>
      <c r="G221" s="220"/>
      <c r="H221" s="95"/>
    </row>
    <row r="222" spans="1:8" ht="12.75">
      <c r="A222" s="95"/>
      <c r="B222" s="95"/>
      <c r="C222" s="95"/>
      <c r="D222" s="95"/>
      <c r="E222" s="95"/>
      <c r="F222" s="220"/>
      <c r="G222" s="220"/>
      <c r="H222" s="95"/>
    </row>
    <row r="223" spans="1:8" ht="12.75">
      <c r="A223" s="95"/>
      <c r="B223" s="95"/>
      <c r="C223" s="95"/>
      <c r="D223" s="95"/>
      <c r="E223" s="95"/>
      <c r="F223" s="220"/>
      <c r="G223" s="220"/>
      <c r="H223" s="95"/>
    </row>
    <row r="224" spans="1:8" ht="12.75">
      <c r="A224" s="95"/>
      <c r="B224" s="95"/>
      <c r="C224" s="95"/>
      <c r="D224" s="95"/>
      <c r="E224" s="95"/>
      <c r="F224" s="220"/>
      <c r="G224" s="220"/>
      <c r="H224" s="95"/>
    </row>
    <row r="225" spans="1:8" ht="12.75">
      <c r="A225" s="95"/>
      <c r="B225" s="95"/>
      <c r="C225" s="95"/>
      <c r="D225" s="95"/>
      <c r="E225" s="95"/>
      <c r="F225" s="220"/>
      <c r="G225" s="220"/>
      <c r="H225" s="95"/>
    </row>
    <row r="226" spans="1:8" ht="12.75">
      <c r="A226" s="95"/>
      <c r="B226" s="95"/>
      <c r="C226" s="95"/>
      <c r="D226" s="95"/>
      <c r="E226" s="95"/>
      <c r="F226" s="220"/>
      <c r="G226" s="220"/>
      <c r="H226" s="95"/>
    </row>
    <row r="227" spans="1:8" ht="12.75">
      <c r="A227" s="95"/>
      <c r="B227" s="95"/>
      <c r="C227" s="95"/>
      <c r="D227" s="95"/>
      <c r="E227" s="95"/>
      <c r="F227" s="220"/>
      <c r="G227" s="220"/>
      <c r="H227" s="95"/>
    </row>
    <row r="228" spans="1:8" ht="12.75">
      <c r="A228" s="95"/>
      <c r="B228" s="95"/>
      <c r="C228" s="95"/>
      <c r="D228" s="95"/>
      <c r="E228" s="95"/>
      <c r="F228" s="220"/>
      <c r="G228" s="220"/>
      <c r="H228" s="95"/>
    </row>
    <row r="229" spans="1:8" ht="12.75">
      <c r="A229" s="95"/>
      <c r="B229" s="95"/>
      <c r="C229" s="95"/>
      <c r="D229" s="95"/>
      <c r="E229" s="95"/>
      <c r="F229" s="220"/>
      <c r="G229" s="220"/>
      <c r="H229" s="95"/>
    </row>
    <row r="230" spans="1:8" ht="12.75">
      <c r="A230" s="95"/>
      <c r="B230" s="95"/>
      <c r="C230" s="95"/>
      <c r="D230" s="95"/>
      <c r="E230" s="95"/>
      <c r="F230" s="220"/>
      <c r="G230" s="220"/>
      <c r="H230" s="95"/>
    </row>
    <row r="231" spans="1:8" ht="12.75">
      <c r="A231" s="95"/>
      <c r="B231" s="95"/>
      <c r="C231" s="95"/>
      <c r="D231" s="95"/>
      <c r="E231" s="95"/>
      <c r="F231" s="220"/>
      <c r="G231" s="220"/>
      <c r="H231" s="95"/>
    </row>
    <row r="232" spans="1:8" ht="12.75">
      <c r="A232" s="95"/>
      <c r="B232" s="95"/>
      <c r="C232" s="95"/>
      <c r="D232" s="95"/>
      <c r="E232" s="95"/>
      <c r="F232" s="220"/>
      <c r="G232" s="220"/>
      <c r="H232" s="95"/>
    </row>
    <row r="233" spans="1:8" ht="12.75">
      <c r="A233" s="95"/>
      <c r="B233" s="95"/>
      <c r="C233" s="95"/>
      <c r="D233" s="95"/>
      <c r="E233" s="95"/>
      <c r="F233" s="220"/>
      <c r="G233" s="220"/>
      <c r="H233" s="95"/>
    </row>
    <row r="234" spans="1:8" ht="12.75">
      <c r="A234" s="95"/>
      <c r="B234" s="95"/>
      <c r="C234" s="95"/>
      <c r="D234" s="95"/>
      <c r="E234" s="95"/>
      <c r="F234" s="220"/>
      <c r="G234" s="220"/>
      <c r="H234" s="95"/>
    </row>
    <row r="235" spans="1:8" ht="12.75">
      <c r="A235" s="95"/>
      <c r="B235" s="95"/>
      <c r="C235" s="95"/>
      <c r="D235" s="95"/>
      <c r="E235" s="95"/>
      <c r="F235" s="220"/>
      <c r="G235" s="220"/>
      <c r="H235" s="95"/>
    </row>
    <row r="236" spans="1:8" ht="12.75">
      <c r="A236" s="95"/>
      <c r="B236" s="95"/>
      <c r="C236" s="95"/>
      <c r="D236" s="95"/>
      <c r="E236" s="95"/>
      <c r="F236" s="220"/>
      <c r="G236" s="220"/>
      <c r="H236" s="95"/>
    </row>
    <row r="237" spans="1:8" ht="12.75">
      <c r="A237" s="95"/>
      <c r="B237" s="95"/>
      <c r="C237" s="95"/>
      <c r="D237" s="95"/>
      <c r="E237" s="95"/>
      <c r="F237" s="220"/>
      <c r="G237" s="220"/>
      <c r="H237" s="95"/>
    </row>
    <row r="238" spans="1:8" ht="12.75">
      <c r="A238" s="95"/>
      <c r="B238" s="95"/>
      <c r="C238" s="95"/>
      <c r="D238" s="95"/>
      <c r="E238" s="95"/>
      <c r="F238" s="220"/>
      <c r="G238" s="220"/>
      <c r="H238" s="95"/>
    </row>
    <row r="239" spans="1:8" ht="12.75">
      <c r="A239" s="95"/>
      <c r="B239" s="95"/>
      <c r="C239" s="95"/>
      <c r="D239" s="95"/>
      <c r="E239" s="95"/>
      <c r="F239" s="220"/>
      <c r="G239" s="220"/>
      <c r="H239" s="95"/>
    </row>
    <row r="240" spans="1:8" ht="12.75">
      <c r="A240" s="95"/>
      <c r="B240" s="95"/>
      <c r="C240" s="95"/>
      <c r="D240" s="95"/>
      <c r="E240" s="95"/>
      <c r="F240" s="220"/>
      <c r="G240" s="220"/>
      <c r="H240" s="95"/>
    </row>
    <row r="241" spans="1:8" ht="12.75">
      <c r="A241" s="95"/>
      <c r="B241" s="95"/>
      <c r="C241" s="95"/>
      <c r="D241" s="95"/>
      <c r="E241" s="95"/>
      <c r="F241" s="220"/>
      <c r="G241" s="220"/>
      <c r="H241" s="95"/>
    </row>
    <row r="242" spans="1:8" ht="12.75">
      <c r="A242" s="95"/>
      <c r="B242" s="95"/>
      <c r="C242" s="95"/>
      <c r="D242" s="95"/>
      <c r="E242" s="95"/>
      <c r="F242" s="220"/>
      <c r="G242" s="220"/>
      <c r="H242" s="95"/>
    </row>
    <row r="243" spans="1:8" ht="12.75">
      <c r="A243" s="95"/>
      <c r="B243" s="95"/>
      <c r="C243" s="95"/>
      <c r="D243" s="95"/>
      <c r="E243" s="95"/>
      <c r="F243" s="220"/>
      <c r="G243" s="220"/>
      <c r="H243" s="95"/>
    </row>
    <row r="244" spans="1:8" ht="12.75">
      <c r="A244" s="95"/>
      <c r="B244" s="95"/>
      <c r="C244" s="95"/>
      <c r="D244" s="95"/>
      <c r="E244" s="95"/>
      <c r="F244" s="220"/>
      <c r="G244" s="220"/>
      <c r="H244" s="95"/>
    </row>
    <row r="245" spans="1:8" ht="12.75">
      <c r="A245" s="95"/>
      <c r="B245" s="95"/>
      <c r="C245" s="95"/>
      <c r="D245" s="95"/>
      <c r="E245" s="95"/>
      <c r="F245" s="220"/>
      <c r="G245" s="220"/>
      <c r="H245" s="95"/>
    </row>
    <row r="246" spans="1:8" ht="12.75">
      <c r="A246" s="95"/>
      <c r="B246" s="95"/>
      <c r="C246" s="95"/>
      <c r="D246" s="95"/>
      <c r="E246" s="95"/>
      <c r="F246" s="220"/>
      <c r="G246" s="220"/>
      <c r="H246" s="95"/>
    </row>
    <row r="247" spans="1:8" ht="12.75">
      <c r="A247" s="95"/>
      <c r="B247" s="95"/>
      <c r="C247" s="95"/>
      <c r="D247" s="95"/>
      <c r="E247" s="95"/>
      <c r="F247" s="220"/>
      <c r="G247" s="220"/>
      <c r="H247" s="95"/>
    </row>
    <row r="248" spans="1:8" ht="12.75">
      <c r="A248" s="95"/>
      <c r="B248" s="95"/>
      <c r="C248" s="95"/>
      <c r="D248" s="95"/>
      <c r="E248" s="95"/>
      <c r="F248" s="220"/>
      <c r="G248" s="220"/>
      <c r="H248" s="95"/>
    </row>
    <row r="249" spans="1:8" ht="12.75">
      <c r="A249" s="95"/>
      <c r="B249" s="95"/>
      <c r="C249" s="95"/>
      <c r="D249" s="95"/>
      <c r="E249" s="95"/>
      <c r="F249" s="220"/>
      <c r="G249" s="220"/>
      <c r="H249" s="95"/>
    </row>
    <row r="250" spans="1:8" ht="12.75">
      <c r="A250" s="95"/>
      <c r="B250" s="95"/>
      <c r="C250" s="95"/>
      <c r="D250" s="95"/>
      <c r="E250" s="95"/>
      <c r="F250" s="220"/>
      <c r="G250" s="220"/>
      <c r="H250" s="95"/>
    </row>
    <row r="251" spans="1:8" ht="12.75">
      <c r="A251" s="95"/>
      <c r="B251" s="95"/>
      <c r="C251" s="95"/>
      <c r="D251" s="95"/>
      <c r="E251" s="95"/>
      <c r="F251" s="220"/>
      <c r="G251" s="220"/>
      <c r="H251" s="95"/>
    </row>
    <row r="252" spans="1:8" ht="12.75">
      <c r="A252" s="95"/>
      <c r="B252" s="95"/>
      <c r="C252" s="95"/>
      <c r="D252" s="95"/>
      <c r="E252" s="95"/>
      <c r="F252" s="220"/>
      <c r="G252" s="220"/>
      <c r="H252" s="95"/>
    </row>
    <row r="253" spans="1:8" ht="12.75">
      <c r="A253" s="95"/>
      <c r="B253" s="95"/>
      <c r="C253" s="95"/>
      <c r="D253" s="95"/>
      <c r="E253" s="95"/>
      <c r="F253" s="220"/>
      <c r="G253" s="220"/>
      <c r="H253" s="95"/>
    </row>
    <row r="254" spans="1:8" ht="12.75">
      <c r="A254" s="95"/>
      <c r="B254" s="95"/>
      <c r="C254" s="95"/>
      <c r="D254" s="95"/>
      <c r="E254" s="95"/>
      <c r="F254" s="220"/>
      <c r="G254" s="220"/>
      <c r="H254" s="95"/>
    </row>
    <row r="255" spans="1:8" ht="12.75">
      <c r="A255" s="95"/>
      <c r="B255" s="95"/>
      <c r="C255" s="95"/>
      <c r="D255" s="95"/>
      <c r="E255" s="95"/>
      <c r="F255" s="220"/>
      <c r="G255" s="220"/>
      <c r="H255" s="95"/>
    </row>
    <row r="256" spans="1:8" ht="12.75">
      <c r="A256" s="95"/>
      <c r="B256" s="95"/>
      <c r="C256" s="95"/>
      <c r="D256" s="95"/>
      <c r="E256" s="95"/>
      <c r="F256" s="220"/>
      <c r="G256" s="220"/>
      <c r="H256" s="95"/>
    </row>
    <row r="257" spans="1:8" ht="12.75">
      <c r="A257" s="95"/>
      <c r="B257" s="95"/>
      <c r="C257" s="95"/>
      <c r="D257" s="95"/>
      <c r="E257" s="95"/>
      <c r="F257" s="220"/>
      <c r="G257" s="220"/>
      <c r="H257" s="95"/>
    </row>
    <row r="258" spans="1:8" ht="12.75">
      <c r="A258" s="95"/>
      <c r="B258" s="95"/>
      <c r="C258" s="95"/>
      <c r="D258" s="95"/>
      <c r="E258" s="95"/>
      <c r="F258" s="220"/>
      <c r="G258" s="220"/>
      <c r="H258" s="95"/>
    </row>
    <row r="259" spans="1:8" ht="12.75">
      <c r="A259" s="95"/>
      <c r="B259" s="95"/>
      <c r="C259" s="95"/>
      <c r="D259" s="95"/>
      <c r="E259" s="95"/>
      <c r="F259" s="220"/>
      <c r="G259" s="220"/>
      <c r="H259" s="95"/>
    </row>
    <row r="260" spans="1:8" ht="12.75">
      <c r="A260" s="95"/>
      <c r="B260" s="95"/>
      <c r="C260" s="95"/>
      <c r="D260" s="95"/>
      <c r="E260" s="95"/>
      <c r="F260" s="220"/>
      <c r="G260" s="220"/>
      <c r="H260" s="95"/>
    </row>
    <row r="261" spans="1:8" ht="12.75">
      <c r="A261" s="95"/>
      <c r="B261" s="95"/>
      <c r="C261" s="95"/>
      <c r="D261" s="95"/>
      <c r="E261" s="95"/>
      <c r="F261" s="220"/>
      <c r="G261" s="220"/>
      <c r="H261" s="95"/>
    </row>
    <row r="262" spans="1:8" ht="12.75">
      <c r="A262" s="95"/>
      <c r="B262" s="95"/>
      <c r="C262" s="95"/>
      <c r="D262" s="95"/>
      <c r="E262" s="95"/>
      <c r="F262" s="220"/>
      <c r="G262" s="220"/>
      <c r="H262" s="95"/>
    </row>
    <row r="263" spans="1:8" ht="12.75">
      <c r="A263" s="95"/>
      <c r="B263" s="95"/>
      <c r="C263" s="95"/>
      <c r="D263" s="95"/>
      <c r="E263" s="95"/>
      <c r="F263" s="220"/>
      <c r="G263" s="220"/>
      <c r="H263" s="95"/>
    </row>
    <row r="264" spans="1:8" ht="12.75">
      <c r="A264" s="95"/>
      <c r="B264" s="95"/>
      <c r="C264" s="95"/>
      <c r="D264" s="95"/>
      <c r="E264" s="95"/>
      <c r="F264" s="220"/>
      <c r="G264" s="220"/>
      <c r="H264" s="95"/>
    </row>
    <row r="265" spans="1:8" ht="12.75">
      <c r="A265" s="95"/>
      <c r="B265" s="95"/>
      <c r="C265" s="95"/>
      <c r="D265" s="95"/>
      <c r="E265" s="95"/>
      <c r="F265" s="220"/>
      <c r="G265" s="220"/>
      <c r="H265" s="95"/>
    </row>
    <row r="266" spans="1:8" ht="12.75">
      <c r="A266" s="95"/>
      <c r="B266" s="95"/>
      <c r="C266" s="95"/>
      <c r="D266" s="95"/>
      <c r="E266" s="95"/>
      <c r="F266" s="220"/>
      <c r="G266" s="220"/>
      <c r="H266" s="95"/>
    </row>
    <row r="267" spans="1:8" ht="12.75">
      <c r="A267" s="95"/>
      <c r="B267" s="95"/>
      <c r="C267" s="95"/>
      <c r="D267" s="95"/>
      <c r="E267" s="95"/>
      <c r="F267" s="220"/>
      <c r="G267" s="220"/>
      <c r="H267" s="95"/>
    </row>
    <row r="268" spans="1:8" ht="12.75">
      <c r="A268" s="95"/>
      <c r="B268" s="95"/>
      <c r="C268" s="95"/>
      <c r="D268" s="95"/>
      <c r="E268" s="95"/>
      <c r="F268" s="220"/>
      <c r="G268" s="220"/>
      <c r="H268" s="95"/>
    </row>
    <row r="269" spans="1:8" ht="12.75">
      <c r="A269" s="95"/>
      <c r="B269" s="95"/>
      <c r="C269" s="95"/>
      <c r="D269" s="95"/>
      <c r="E269" s="95"/>
      <c r="F269" s="220"/>
      <c r="G269" s="220"/>
      <c r="H269" s="95"/>
    </row>
    <row r="270" spans="1:8" ht="12.75">
      <c r="A270" s="95"/>
      <c r="B270" s="95"/>
      <c r="C270" s="95"/>
      <c r="D270" s="95"/>
      <c r="E270" s="95"/>
      <c r="F270" s="220"/>
      <c r="G270" s="220"/>
      <c r="H270" s="95"/>
    </row>
    <row r="271" spans="1:8" ht="12.75">
      <c r="A271" s="95"/>
      <c r="B271" s="95"/>
      <c r="C271" s="95"/>
      <c r="D271" s="95"/>
      <c r="E271" s="95"/>
      <c r="F271" s="220"/>
      <c r="G271" s="220"/>
      <c r="H271" s="95"/>
    </row>
    <row r="272" spans="1:8" ht="12.75">
      <c r="A272" s="95"/>
      <c r="B272" s="95"/>
      <c r="C272" s="95"/>
      <c r="D272" s="95"/>
      <c r="E272" s="95"/>
      <c r="F272" s="220"/>
      <c r="G272" s="220"/>
      <c r="H272" s="95"/>
    </row>
    <row r="273" spans="1:8" ht="12.75">
      <c r="A273" s="95"/>
      <c r="B273" s="95"/>
      <c r="C273" s="95"/>
      <c r="D273" s="95"/>
      <c r="E273" s="95"/>
      <c r="F273" s="220"/>
      <c r="G273" s="220"/>
      <c r="H273" s="95"/>
    </row>
    <row r="274" spans="1:8" ht="12.75">
      <c r="A274" s="95"/>
      <c r="B274" s="95"/>
      <c r="C274" s="95"/>
      <c r="D274" s="95"/>
      <c r="E274" s="95"/>
      <c r="F274" s="220"/>
      <c r="G274" s="220"/>
      <c r="H274" s="95"/>
    </row>
    <row r="275" spans="1:8" ht="12.75">
      <c r="A275" s="95"/>
      <c r="B275" s="95"/>
      <c r="C275" s="95"/>
      <c r="D275" s="95"/>
      <c r="E275" s="95"/>
      <c r="F275" s="220"/>
      <c r="G275" s="220"/>
      <c r="H275" s="95"/>
    </row>
    <row r="276" spans="1:8" ht="12.75">
      <c r="A276" s="95"/>
      <c r="B276" s="95"/>
      <c r="C276" s="95"/>
      <c r="D276" s="95"/>
      <c r="E276" s="95"/>
      <c r="F276" s="220"/>
      <c r="G276" s="220"/>
      <c r="H276" s="95"/>
    </row>
    <row r="277" spans="1:8" ht="12.75">
      <c r="A277" s="95"/>
      <c r="B277" s="95"/>
      <c r="C277" s="95"/>
      <c r="D277" s="95"/>
      <c r="E277" s="95"/>
      <c r="F277" s="220"/>
      <c r="G277" s="220"/>
      <c r="H277" s="95"/>
    </row>
    <row r="278" spans="1:8" ht="12.75">
      <c r="A278" s="95"/>
      <c r="B278" s="95"/>
      <c r="C278" s="95"/>
      <c r="D278" s="95"/>
      <c r="E278" s="95"/>
      <c r="F278" s="220"/>
      <c r="G278" s="220"/>
      <c r="H278" s="95"/>
    </row>
    <row r="279" spans="1:8" ht="12.75">
      <c r="A279" s="95"/>
      <c r="B279" s="95"/>
      <c r="C279" s="95"/>
      <c r="D279" s="95"/>
      <c r="E279" s="95"/>
      <c r="F279" s="220"/>
      <c r="G279" s="220"/>
      <c r="H279" s="95"/>
    </row>
    <row r="280" spans="1:8" ht="12.75">
      <c r="A280" s="95"/>
      <c r="B280" s="95"/>
      <c r="C280" s="95"/>
      <c r="D280" s="95"/>
      <c r="E280" s="95"/>
      <c r="F280" s="220"/>
      <c r="G280" s="220"/>
      <c r="H280" s="95"/>
    </row>
    <row r="281" spans="1:8" ht="12.75">
      <c r="A281" s="95"/>
      <c r="B281" s="95"/>
      <c r="C281" s="95"/>
      <c r="D281" s="95"/>
      <c r="E281" s="95"/>
      <c r="F281" s="220"/>
      <c r="G281" s="220"/>
      <c r="H281" s="95"/>
    </row>
    <row r="282" spans="1:8" ht="12.75">
      <c r="A282" s="95"/>
      <c r="B282" s="95"/>
      <c r="C282" s="95"/>
      <c r="D282" s="95"/>
      <c r="E282" s="95"/>
      <c r="F282" s="220"/>
      <c r="G282" s="220"/>
      <c r="H282" s="95"/>
    </row>
    <row r="283" spans="1:8" ht="12.75">
      <c r="A283" s="95"/>
      <c r="B283" s="95"/>
      <c r="C283" s="95"/>
      <c r="D283" s="95"/>
      <c r="E283" s="95"/>
      <c r="F283" s="220"/>
      <c r="G283" s="220"/>
      <c r="H283" s="95"/>
    </row>
    <row r="284" spans="1:8" ht="12.75">
      <c r="A284" s="95"/>
      <c r="B284" s="95"/>
      <c r="C284" s="95"/>
      <c r="D284" s="95"/>
      <c r="E284" s="95"/>
      <c r="F284" s="220"/>
      <c r="G284" s="220"/>
      <c r="H284" s="95"/>
    </row>
    <row r="285" spans="1:8" ht="12.75">
      <c r="A285" s="95"/>
      <c r="B285" s="95"/>
      <c r="C285" s="95"/>
      <c r="D285" s="95"/>
      <c r="E285" s="95"/>
      <c r="F285" s="220"/>
      <c r="G285" s="220"/>
      <c r="H285" s="95"/>
    </row>
    <row r="286" spans="1:8" ht="12.75">
      <c r="A286" s="95"/>
      <c r="B286" s="95"/>
      <c r="C286" s="95"/>
      <c r="D286" s="95"/>
      <c r="E286" s="95"/>
      <c r="F286" s="220"/>
      <c r="G286" s="220"/>
      <c r="H286" s="95"/>
    </row>
    <row r="287" spans="1:8" ht="12.75">
      <c r="A287" s="95"/>
      <c r="B287" s="95"/>
      <c r="C287" s="95"/>
      <c r="D287" s="95"/>
      <c r="E287" s="95"/>
      <c r="F287" s="220"/>
      <c r="G287" s="220"/>
      <c r="H287" s="95"/>
    </row>
    <row r="288" spans="1:8" ht="12.75">
      <c r="A288" s="95"/>
      <c r="B288" s="95"/>
      <c r="C288" s="95"/>
      <c r="D288" s="95"/>
      <c r="E288" s="95"/>
      <c r="F288" s="220"/>
      <c r="G288" s="220"/>
      <c r="H288" s="95"/>
    </row>
    <row r="289" spans="1:8" ht="12.75">
      <c r="A289" s="95"/>
      <c r="B289" s="95"/>
      <c r="C289" s="95"/>
      <c r="D289" s="95"/>
      <c r="E289" s="95"/>
      <c r="F289" s="220"/>
      <c r="G289" s="220"/>
      <c r="H289" s="95"/>
    </row>
    <row r="290" spans="1:8" ht="12.75">
      <c r="A290" s="95"/>
      <c r="B290" s="95"/>
      <c r="C290" s="95"/>
      <c r="D290" s="95"/>
      <c r="E290" s="95"/>
      <c r="F290" s="220"/>
      <c r="G290" s="220"/>
      <c r="H290" s="95"/>
    </row>
    <row r="291" spans="1:8" ht="12.75">
      <c r="A291" s="95"/>
      <c r="B291" s="95"/>
      <c r="C291" s="95"/>
      <c r="D291" s="95"/>
      <c r="E291" s="95"/>
      <c r="F291" s="220"/>
      <c r="G291" s="220"/>
      <c r="H291" s="95"/>
    </row>
    <row r="292" spans="1:8" ht="12.75">
      <c r="A292" s="95"/>
      <c r="B292" s="95"/>
      <c r="C292" s="95"/>
      <c r="D292" s="95"/>
      <c r="E292" s="95"/>
      <c r="F292" s="220"/>
      <c r="G292" s="220"/>
      <c r="H292" s="95"/>
    </row>
    <row r="293" spans="1:8" ht="12.75">
      <c r="A293" s="95"/>
      <c r="B293" s="95"/>
      <c r="C293" s="95"/>
      <c r="D293" s="95"/>
      <c r="E293" s="95"/>
      <c r="F293" s="220"/>
      <c r="G293" s="220"/>
      <c r="H293" s="95"/>
    </row>
    <row r="294" spans="1:8" ht="12.75">
      <c r="A294" s="95"/>
      <c r="B294" s="95"/>
      <c r="C294" s="95"/>
      <c r="D294" s="95"/>
      <c r="E294" s="95"/>
      <c r="F294" s="220"/>
      <c r="G294" s="220"/>
      <c r="H294" s="95"/>
    </row>
    <row r="295" spans="1:8" ht="12.75">
      <c r="A295" s="95"/>
      <c r="B295" s="95"/>
      <c r="C295" s="95"/>
      <c r="D295" s="95"/>
      <c r="E295" s="95"/>
      <c r="F295" s="220"/>
      <c r="G295" s="220"/>
      <c r="H295" s="95"/>
    </row>
    <row r="296" spans="1:8" ht="12.75">
      <c r="A296" s="95"/>
      <c r="B296" s="95"/>
      <c r="C296" s="95"/>
      <c r="D296" s="95"/>
      <c r="E296" s="95"/>
      <c r="F296" s="220"/>
      <c r="G296" s="220"/>
      <c r="H296" s="95"/>
    </row>
    <row r="297" spans="1:8" ht="12.75">
      <c r="A297" s="95"/>
      <c r="B297" s="95"/>
      <c r="C297" s="95"/>
      <c r="D297" s="95"/>
      <c r="E297" s="95"/>
      <c r="F297" s="220"/>
      <c r="G297" s="220"/>
      <c r="H297" s="95"/>
    </row>
    <row r="298" spans="1:8" ht="12.75">
      <c r="A298" s="95"/>
      <c r="B298" s="95"/>
      <c r="C298" s="95"/>
      <c r="D298" s="95"/>
      <c r="E298" s="95"/>
      <c r="F298" s="220"/>
      <c r="G298" s="220"/>
      <c r="H298" s="95"/>
    </row>
    <row r="299" spans="1:8" ht="12.75">
      <c r="A299" s="95"/>
      <c r="B299" s="95"/>
      <c r="C299" s="95"/>
      <c r="D299" s="95"/>
      <c r="E299" s="95"/>
      <c r="F299" s="220"/>
      <c r="G299" s="220"/>
      <c r="H299" s="95"/>
    </row>
    <row r="300" spans="1:8" ht="12.75">
      <c r="A300" s="95"/>
      <c r="B300" s="95"/>
      <c r="C300" s="95"/>
      <c r="D300" s="95"/>
      <c r="E300" s="95"/>
      <c r="F300" s="220"/>
      <c r="G300" s="220"/>
      <c r="H300" s="95"/>
    </row>
    <row r="301" spans="1:8" ht="12.75">
      <c r="A301" s="95"/>
      <c r="B301" s="95"/>
      <c r="C301" s="95"/>
      <c r="D301" s="95"/>
      <c r="E301" s="95"/>
      <c r="F301" s="220"/>
      <c r="G301" s="220"/>
      <c r="H301" s="95"/>
    </row>
    <row r="302" spans="1:8" ht="12.75">
      <c r="A302" s="95"/>
      <c r="B302" s="95"/>
      <c r="C302" s="95"/>
      <c r="D302" s="95"/>
      <c r="E302" s="95"/>
      <c r="F302" s="220"/>
      <c r="G302" s="220"/>
      <c r="H302" s="95"/>
    </row>
    <row r="303" spans="1:8" ht="12.75">
      <c r="A303" s="95"/>
      <c r="B303" s="95"/>
      <c r="C303" s="95"/>
      <c r="D303" s="95"/>
      <c r="E303" s="95"/>
      <c r="F303" s="220"/>
      <c r="G303" s="220"/>
      <c r="H303" s="95"/>
    </row>
    <row r="304" spans="1:8" ht="12.75">
      <c r="A304" s="95"/>
      <c r="B304" s="95"/>
      <c r="C304" s="95"/>
      <c r="D304" s="95"/>
      <c r="E304" s="95"/>
      <c r="F304" s="220"/>
      <c r="G304" s="220"/>
      <c r="H304" s="95"/>
    </row>
    <row r="305" spans="1:8" ht="12.75">
      <c r="A305" s="95"/>
      <c r="B305" s="95"/>
      <c r="C305" s="95"/>
      <c r="D305" s="95"/>
      <c r="E305" s="95"/>
      <c r="F305" s="220"/>
      <c r="G305" s="220"/>
      <c r="H305" s="95"/>
    </row>
    <row r="306" spans="1:8" ht="12.75">
      <c r="A306" s="95"/>
      <c r="B306" s="95"/>
      <c r="C306" s="95"/>
      <c r="D306" s="95"/>
      <c r="E306" s="95"/>
      <c r="F306" s="220"/>
      <c r="G306" s="220"/>
      <c r="H306" s="95"/>
    </row>
    <row r="307" spans="1:8" ht="12.75">
      <c r="A307" s="95"/>
      <c r="B307" s="95"/>
      <c r="C307" s="95"/>
      <c r="D307" s="95"/>
      <c r="E307" s="95"/>
      <c r="F307" s="220"/>
      <c r="G307" s="220"/>
      <c r="H307" s="95"/>
    </row>
    <row r="308" spans="1:8" ht="12.75">
      <c r="A308" s="95"/>
      <c r="B308" s="95"/>
      <c r="C308" s="95"/>
      <c r="D308" s="95"/>
      <c r="E308" s="95"/>
      <c r="F308" s="220"/>
      <c r="G308" s="220"/>
      <c r="H308" s="95"/>
    </row>
    <row r="309" spans="1:8" ht="12.75">
      <c r="A309" s="95"/>
      <c r="B309" s="95"/>
      <c r="C309" s="95"/>
      <c r="D309" s="95"/>
      <c r="E309" s="95"/>
      <c r="F309" s="220"/>
      <c r="G309" s="220"/>
      <c r="H309" s="95"/>
    </row>
    <row r="310" spans="1:8" ht="12.75">
      <c r="A310" s="95"/>
      <c r="B310" s="95"/>
      <c r="C310" s="95"/>
      <c r="D310" s="95"/>
      <c r="E310" s="95"/>
      <c r="F310" s="220"/>
      <c r="G310" s="220"/>
      <c r="H310" s="95"/>
    </row>
    <row r="311" spans="1:8" ht="12.75">
      <c r="A311" s="95"/>
      <c r="B311" s="95"/>
      <c r="C311" s="95"/>
      <c r="D311" s="95"/>
      <c r="E311" s="95"/>
      <c r="F311" s="220"/>
      <c r="G311" s="220"/>
      <c r="H311" s="95"/>
    </row>
    <row r="312" spans="1:8" ht="12.75">
      <c r="A312" s="95"/>
      <c r="B312" s="95"/>
      <c r="C312" s="95"/>
      <c r="D312" s="95"/>
      <c r="E312" s="95"/>
      <c r="F312" s="220"/>
      <c r="G312" s="220"/>
      <c r="H312" s="95"/>
    </row>
    <row r="313" spans="1:8" ht="12.75">
      <c r="A313" s="95"/>
      <c r="B313" s="95"/>
      <c r="C313" s="95"/>
      <c r="D313" s="95"/>
      <c r="E313" s="95"/>
      <c r="F313" s="220"/>
      <c r="G313" s="220"/>
      <c r="H313" s="95"/>
    </row>
    <row r="314" spans="1:8" ht="12.75">
      <c r="A314" s="95"/>
      <c r="B314" s="95"/>
      <c r="C314" s="95"/>
      <c r="D314" s="95"/>
      <c r="E314" s="95"/>
      <c r="F314" s="220"/>
      <c r="G314" s="220"/>
      <c r="H314" s="95"/>
    </row>
    <row r="315" spans="1:8" ht="12.75">
      <c r="A315" s="95"/>
      <c r="B315" s="95"/>
      <c r="C315" s="95"/>
      <c r="D315" s="95"/>
      <c r="E315" s="95"/>
      <c r="F315" s="220"/>
      <c r="G315" s="220"/>
      <c r="H315" s="95"/>
    </row>
    <row r="316" spans="1:8" ht="12.75">
      <c r="A316" s="95"/>
      <c r="B316" s="95"/>
      <c r="C316" s="95"/>
      <c r="D316" s="95"/>
      <c r="E316" s="95"/>
      <c r="F316" s="220"/>
      <c r="G316" s="220"/>
      <c r="H316" s="95"/>
    </row>
    <row r="317" spans="1:8" ht="12.75">
      <c r="A317" s="95"/>
      <c r="B317" s="95"/>
      <c r="C317" s="95"/>
      <c r="D317" s="95"/>
      <c r="E317" s="95"/>
      <c r="F317" s="220"/>
      <c r="G317" s="220"/>
      <c r="H317" s="95"/>
    </row>
    <row r="318" spans="1:8" ht="12.75">
      <c r="A318" s="95"/>
      <c r="B318" s="95"/>
      <c r="C318" s="95"/>
      <c r="D318" s="95"/>
      <c r="E318" s="95"/>
      <c r="F318" s="220"/>
      <c r="G318" s="220"/>
      <c r="H318" s="95"/>
    </row>
    <row r="319" spans="1:8" ht="12.75">
      <c r="A319" s="95"/>
      <c r="B319" s="95"/>
      <c r="C319" s="95"/>
      <c r="D319" s="95"/>
      <c r="E319" s="95"/>
      <c r="F319" s="220"/>
      <c r="G319" s="220"/>
      <c r="H319" s="95"/>
    </row>
    <row r="320" spans="1:8" ht="12.75">
      <c r="A320" s="95"/>
      <c r="B320" s="95"/>
      <c r="C320" s="95"/>
      <c r="D320" s="95"/>
      <c r="E320" s="95"/>
      <c r="F320" s="220"/>
      <c r="G320" s="220"/>
      <c r="H320" s="95"/>
    </row>
    <row r="321" spans="1:8" ht="12.75">
      <c r="A321" s="95"/>
      <c r="B321" s="95"/>
      <c r="C321" s="95"/>
      <c r="D321" s="95"/>
      <c r="E321" s="95"/>
      <c r="F321" s="220"/>
      <c r="G321" s="220"/>
      <c r="H321" s="95"/>
    </row>
    <row r="322" spans="1:8" ht="12.75">
      <c r="A322" s="95"/>
      <c r="B322" s="95"/>
      <c r="C322" s="95"/>
      <c r="D322" s="95"/>
      <c r="E322" s="95"/>
      <c r="F322" s="220"/>
      <c r="G322" s="220"/>
      <c r="H322" s="95"/>
    </row>
    <row r="323" spans="1:8" ht="12.75">
      <c r="A323" s="95"/>
      <c r="B323" s="95"/>
      <c r="C323" s="95"/>
      <c r="D323" s="95"/>
      <c r="E323" s="95"/>
      <c r="F323" s="220"/>
      <c r="G323" s="220"/>
      <c r="H323" s="95"/>
    </row>
    <row r="324" spans="1:8" ht="12.75">
      <c r="A324" s="95"/>
      <c r="B324" s="95"/>
      <c r="C324" s="95"/>
      <c r="D324" s="95"/>
      <c r="E324" s="95"/>
      <c r="F324" s="220"/>
      <c r="G324" s="220"/>
      <c r="H324" s="95"/>
    </row>
    <row r="325" spans="1:8" ht="12.75">
      <c r="A325" s="95"/>
      <c r="B325" s="95"/>
      <c r="C325" s="95"/>
      <c r="D325" s="95"/>
      <c r="E325" s="95"/>
      <c r="F325" s="220"/>
      <c r="G325" s="220"/>
      <c r="H325" s="95"/>
    </row>
    <row r="326" spans="1:8" ht="12.75">
      <c r="A326" s="95"/>
      <c r="B326" s="95"/>
      <c r="C326" s="95"/>
      <c r="D326" s="95"/>
      <c r="E326" s="95"/>
      <c r="F326" s="220"/>
      <c r="G326" s="220"/>
      <c r="H326" s="95"/>
    </row>
    <row r="327" spans="1:8" ht="12.75">
      <c r="A327" s="95"/>
      <c r="B327" s="95"/>
      <c r="C327" s="95"/>
      <c r="D327" s="95"/>
      <c r="E327" s="95"/>
      <c r="F327" s="220"/>
      <c r="G327" s="220"/>
      <c r="H327" s="95"/>
    </row>
    <row r="328" spans="1:8" ht="12.75">
      <c r="A328" s="95"/>
      <c r="B328" s="95"/>
      <c r="C328" s="95"/>
      <c r="D328" s="95"/>
      <c r="E328" s="95"/>
      <c r="F328" s="220"/>
      <c r="G328" s="220"/>
      <c r="H328" s="95"/>
    </row>
    <row r="329" spans="1:8" ht="12.75">
      <c r="A329" s="95"/>
      <c r="B329" s="95"/>
      <c r="C329" s="95"/>
      <c r="D329" s="95"/>
      <c r="E329" s="95"/>
      <c r="F329" s="220"/>
      <c r="G329" s="220"/>
      <c r="H329" s="95"/>
    </row>
    <row r="330" spans="1:8" ht="12.75">
      <c r="A330" s="95"/>
      <c r="B330" s="95"/>
      <c r="C330" s="95"/>
      <c r="D330" s="95"/>
      <c r="E330" s="95"/>
      <c r="F330" s="220"/>
      <c r="G330" s="220"/>
      <c r="H330" s="95"/>
    </row>
    <row r="331" spans="1:8" ht="12.75">
      <c r="A331" s="95"/>
      <c r="B331" s="95"/>
      <c r="C331" s="95"/>
      <c r="D331" s="95"/>
      <c r="E331" s="95"/>
      <c r="F331" s="220"/>
      <c r="G331" s="220"/>
      <c r="H331" s="95"/>
    </row>
    <row r="332" spans="1:8" ht="12.75">
      <c r="A332" s="95"/>
      <c r="B332" s="95"/>
      <c r="C332" s="95"/>
      <c r="D332" s="95"/>
      <c r="E332" s="95"/>
      <c r="F332" s="220"/>
      <c r="G332" s="220"/>
      <c r="H332" s="95"/>
    </row>
    <row r="333" spans="1:8" ht="12.75">
      <c r="A333" s="95"/>
      <c r="B333" s="95"/>
      <c r="C333" s="95"/>
      <c r="D333" s="95"/>
      <c r="E333" s="95"/>
      <c r="F333" s="220"/>
      <c r="G333" s="220"/>
      <c r="H333" s="95"/>
    </row>
    <row r="334" spans="1:8" ht="12.75">
      <c r="A334" s="95"/>
      <c r="B334" s="95"/>
      <c r="C334" s="95"/>
      <c r="D334" s="95"/>
      <c r="E334" s="95"/>
      <c r="F334" s="220"/>
      <c r="G334" s="220"/>
      <c r="H334" s="95"/>
    </row>
    <row r="335" spans="1:8" ht="12.75">
      <c r="A335" s="95"/>
      <c r="B335" s="95"/>
      <c r="C335" s="95"/>
      <c r="D335" s="95"/>
      <c r="E335" s="95"/>
      <c r="F335" s="220"/>
      <c r="G335" s="220"/>
      <c r="H335" s="95"/>
    </row>
    <row r="336" spans="1:8" ht="12.75">
      <c r="A336" s="95"/>
      <c r="B336" s="95"/>
      <c r="C336" s="95"/>
      <c r="D336" s="95"/>
      <c r="E336" s="95"/>
      <c r="F336" s="220"/>
      <c r="G336" s="220"/>
      <c r="H336" s="95"/>
    </row>
    <row r="337" spans="1:8" ht="12.75">
      <c r="A337" s="95"/>
      <c r="B337" s="95"/>
      <c r="C337" s="95"/>
      <c r="D337" s="95"/>
      <c r="E337" s="95"/>
      <c r="F337" s="220"/>
      <c r="G337" s="220"/>
      <c r="H337" s="95"/>
    </row>
    <row r="338" spans="1:8" ht="12.75">
      <c r="A338" s="95"/>
      <c r="B338" s="95"/>
      <c r="C338" s="95"/>
      <c r="D338" s="95"/>
      <c r="E338" s="95"/>
      <c r="F338" s="220"/>
      <c r="G338" s="220"/>
      <c r="H338" s="95"/>
    </row>
    <row r="339" spans="1:8" ht="12.75">
      <c r="A339" s="95"/>
      <c r="B339" s="95"/>
      <c r="C339" s="95"/>
      <c r="D339" s="95"/>
      <c r="E339" s="95"/>
      <c r="F339" s="220"/>
      <c r="G339" s="220"/>
      <c r="H339" s="95"/>
    </row>
    <row r="340" spans="1:8" ht="12.75">
      <c r="A340" s="95"/>
      <c r="B340" s="95"/>
      <c r="C340" s="95"/>
      <c r="D340" s="95"/>
      <c r="E340" s="95"/>
      <c r="F340" s="220"/>
      <c r="G340" s="220"/>
      <c r="H340" s="95"/>
    </row>
    <row r="341" spans="1:8" ht="12.75">
      <c r="A341" s="95"/>
      <c r="B341" s="95"/>
      <c r="C341" s="95"/>
      <c r="D341" s="95"/>
      <c r="E341" s="95"/>
      <c r="F341" s="220"/>
      <c r="G341" s="220"/>
      <c r="H341" s="95"/>
    </row>
    <row r="342" spans="1:8" ht="12.75">
      <c r="A342" s="95"/>
      <c r="B342" s="95"/>
      <c r="C342" s="95"/>
      <c r="D342" s="95"/>
      <c r="E342" s="95"/>
      <c r="F342" s="220"/>
      <c r="G342" s="220"/>
      <c r="H342" s="95"/>
    </row>
    <row r="343" spans="1:8" ht="12.75">
      <c r="A343" s="95"/>
      <c r="B343" s="95"/>
      <c r="C343" s="95"/>
      <c r="D343" s="95"/>
      <c r="E343" s="95"/>
      <c r="F343" s="220"/>
      <c r="G343" s="220"/>
      <c r="H343" s="95"/>
    </row>
    <row r="344" spans="1:8" ht="12.75">
      <c r="A344" s="95"/>
      <c r="B344" s="95"/>
      <c r="C344" s="95"/>
      <c r="D344" s="95"/>
      <c r="E344" s="95"/>
      <c r="F344" s="220"/>
      <c r="G344" s="220"/>
      <c r="H344" s="95"/>
    </row>
    <row r="345" spans="1:8" ht="12.75">
      <c r="A345" s="95"/>
      <c r="B345" s="95"/>
      <c r="C345" s="95"/>
      <c r="D345" s="95"/>
      <c r="E345" s="95"/>
      <c r="F345" s="220"/>
      <c r="G345" s="220"/>
      <c r="H345" s="95"/>
    </row>
    <row r="346" spans="1:8" ht="12.75">
      <c r="A346" s="95"/>
      <c r="B346" s="95"/>
      <c r="C346" s="95"/>
      <c r="D346" s="95"/>
      <c r="E346" s="95"/>
      <c r="F346" s="220"/>
      <c r="G346" s="220"/>
      <c r="H346" s="95"/>
    </row>
    <row r="347" spans="1:8" ht="12.75">
      <c r="A347" s="95"/>
      <c r="B347" s="95"/>
      <c r="C347" s="95"/>
      <c r="D347" s="95"/>
      <c r="E347" s="95"/>
      <c r="F347" s="220"/>
      <c r="G347" s="220"/>
      <c r="H347" s="95"/>
    </row>
    <row r="348" spans="1:8" ht="12.75">
      <c r="A348" s="95"/>
      <c r="B348" s="95"/>
      <c r="C348" s="95"/>
      <c r="D348" s="95"/>
      <c r="E348" s="95"/>
      <c r="F348" s="220"/>
      <c r="G348" s="220"/>
      <c r="H348" s="95"/>
    </row>
    <row r="349" spans="1:8" ht="12.75">
      <c r="A349" s="95"/>
      <c r="B349" s="95"/>
      <c r="C349" s="95"/>
      <c r="D349" s="95"/>
      <c r="E349" s="95"/>
      <c r="F349" s="220"/>
      <c r="G349" s="220"/>
      <c r="H349" s="95"/>
    </row>
    <row r="350" spans="1:8" ht="12.75">
      <c r="A350" s="95"/>
      <c r="B350" s="95"/>
      <c r="C350" s="95"/>
      <c r="D350" s="95"/>
      <c r="E350" s="95"/>
      <c r="F350" s="220"/>
      <c r="G350" s="220"/>
      <c r="H350" s="95"/>
    </row>
    <row r="351" spans="1:8" ht="12.75">
      <c r="A351" s="95"/>
      <c r="B351" s="95"/>
      <c r="C351" s="95"/>
      <c r="D351" s="95"/>
      <c r="E351" s="95"/>
      <c r="F351" s="220"/>
      <c r="G351" s="220"/>
      <c r="H351" s="95"/>
    </row>
    <row r="352" spans="1:8" ht="12.75">
      <c r="A352" s="95"/>
      <c r="B352" s="95"/>
      <c r="C352" s="95"/>
      <c r="D352" s="95"/>
      <c r="E352" s="95"/>
      <c r="F352" s="220"/>
      <c r="G352" s="220"/>
      <c r="H352" s="95"/>
    </row>
    <row r="353" spans="1:8" ht="12.75">
      <c r="A353" s="95"/>
      <c r="B353" s="95"/>
      <c r="C353" s="95"/>
      <c r="D353" s="95"/>
      <c r="E353" s="95"/>
      <c r="F353" s="220"/>
      <c r="G353" s="220"/>
      <c r="H353" s="95"/>
    </row>
    <row r="354" spans="1:8" ht="12.75">
      <c r="A354" s="95"/>
      <c r="B354" s="95"/>
      <c r="C354" s="95"/>
      <c r="D354" s="95"/>
      <c r="E354" s="95"/>
      <c r="F354" s="220"/>
      <c r="G354" s="220"/>
      <c r="H354" s="95"/>
    </row>
    <row r="355" spans="1:8" ht="12.75">
      <c r="A355" s="95"/>
      <c r="B355" s="95"/>
      <c r="C355" s="95"/>
      <c r="D355" s="95"/>
      <c r="E355" s="95"/>
      <c r="F355" s="220"/>
      <c r="G355" s="220"/>
      <c r="H355" s="95"/>
    </row>
    <row r="356" spans="1:8" ht="12.75">
      <c r="A356" s="95"/>
      <c r="B356" s="95"/>
      <c r="C356" s="95"/>
      <c r="D356" s="95"/>
      <c r="E356" s="95"/>
      <c r="F356" s="220"/>
      <c r="G356" s="220"/>
      <c r="H356" s="95"/>
    </row>
    <row r="357" spans="1:8" ht="12.75">
      <c r="A357" s="95"/>
      <c r="B357" s="95"/>
      <c r="C357" s="95"/>
      <c r="D357" s="95"/>
      <c r="E357" s="95"/>
      <c r="F357" s="220"/>
      <c r="G357" s="220"/>
      <c r="H357" s="95"/>
    </row>
    <row r="358" spans="1:8" ht="12.75">
      <c r="A358" s="95"/>
      <c r="B358" s="95"/>
      <c r="C358" s="95"/>
      <c r="D358" s="95"/>
      <c r="E358" s="95"/>
      <c r="F358" s="220"/>
      <c r="G358" s="220"/>
      <c r="H358" s="95"/>
    </row>
    <row r="359" spans="1:8" ht="12.75">
      <c r="A359" s="95"/>
      <c r="B359" s="95"/>
      <c r="C359" s="95"/>
      <c r="D359" s="95"/>
      <c r="E359" s="95"/>
      <c r="F359" s="220"/>
      <c r="G359" s="220"/>
      <c r="H359" s="95"/>
    </row>
    <row r="360" spans="1:8" ht="12.75">
      <c r="A360" s="95"/>
      <c r="B360" s="95"/>
      <c r="C360" s="95"/>
      <c r="D360" s="95"/>
      <c r="E360" s="95"/>
      <c r="F360" s="220"/>
      <c r="G360" s="220"/>
      <c r="H360" s="95"/>
    </row>
    <row r="361" spans="1:8" ht="12.75">
      <c r="A361" s="95"/>
      <c r="B361" s="95"/>
      <c r="C361" s="95"/>
      <c r="D361" s="95"/>
      <c r="E361" s="95"/>
      <c r="F361" s="220"/>
      <c r="G361" s="220"/>
      <c r="H361" s="95"/>
    </row>
    <row r="362" spans="1:8" ht="12.75">
      <c r="A362" s="95"/>
      <c r="B362" s="95"/>
      <c r="C362" s="95"/>
      <c r="D362" s="95"/>
      <c r="E362" s="95"/>
      <c r="F362" s="220"/>
      <c r="G362" s="220"/>
      <c r="H362" s="95"/>
    </row>
    <row r="363" spans="1:8" ht="12.75">
      <c r="A363" s="95"/>
      <c r="B363" s="95"/>
      <c r="C363" s="95"/>
      <c r="D363" s="95"/>
      <c r="E363" s="95"/>
      <c r="F363" s="220"/>
      <c r="G363" s="220"/>
      <c r="H363" s="95"/>
    </row>
    <row r="364" spans="1:8" ht="12.75">
      <c r="A364" s="95"/>
      <c r="B364" s="95"/>
      <c r="C364" s="95"/>
      <c r="D364" s="95"/>
      <c r="E364" s="95"/>
      <c r="F364" s="220"/>
      <c r="G364" s="220"/>
      <c r="H364" s="95"/>
    </row>
    <row r="365" spans="1:8" ht="12.75">
      <c r="A365" s="95"/>
      <c r="B365" s="95"/>
      <c r="C365" s="95"/>
      <c r="D365" s="95"/>
      <c r="E365" s="95"/>
      <c r="F365" s="220"/>
      <c r="G365" s="220"/>
      <c r="H365" s="95"/>
    </row>
    <row r="366" spans="1:8" ht="12.75">
      <c r="A366" s="95"/>
      <c r="B366" s="95"/>
      <c r="C366" s="95"/>
      <c r="D366" s="95"/>
      <c r="E366" s="95"/>
      <c r="F366" s="220"/>
      <c r="G366" s="220"/>
      <c r="H366" s="95"/>
    </row>
    <row r="367" spans="1:8" ht="12.75">
      <c r="A367" s="95"/>
      <c r="B367" s="95"/>
      <c r="C367" s="95"/>
      <c r="D367" s="95"/>
      <c r="E367" s="95"/>
      <c r="F367" s="220"/>
      <c r="G367" s="220"/>
      <c r="H367" s="95"/>
    </row>
    <row r="368" spans="1:8" ht="12.75">
      <c r="A368" s="95"/>
      <c r="B368" s="95"/>
      <c r="C368" s="95"/>
      <c r="D368" s="95"/>
      <c r="E368" s="95"/>
      <c r="F368" s="220"/>
      <c r="G368" s="220"/>
      <c r="H368" s="95"/>
    </row>
    <row r="369" spans="1:8" ht="12.75">
      <c r="A369" s="95"/>
      <c r="B369" s="95"/>
      <c r="C369" s="95"/>
      <c r="D369" s="95"/>
      <c r="E369" s="95"/>
      <c r="F369" s="220"/>
      <c r="G369" s="220"/>
      <c r="H369" s="95"/>
    </row>
    <row r="370" spans="1:8" ht="12.75">
      <c r="A370" s="95"/>
      <c r="B370" s="95"/>
      <c r="C370" s="95"/>
      <c r="D370" s="95"/>
      <c r="E370" s="95"/>
      <c r="F370" s="220"/>
      <c r="G370" s="220"/>
      <c r="H370" s="95"/>
    </row>
    <row r="371" spans="1:8" ht="12.75">
      <c r="A371" s="95"/>
      <c r="B371" s="95"/>
      <c r="C371" s="95"/>
      <c r="D371" s="95"/>
      <c r="E371" s="95"/>
      <c r="F371" s="220"/>
      <c r="G371" s="220"/>
      <c r="H371" s="95"/>
    </row>
    <row r="372" spans="1:8" ht="12.75">
      <c r="A372" s="95"/>
      <c r="B372" s="95"/>
      <c r="C372" s="95"/>
      <c r="D372" s="95"/>
      <c r="E372" s="95"/>
      <c r="F372" s="220"/>
      <c r="G372" s="220"/>
      <c r="H372" s="95"/>
    </row>
    <row r="373" spans="1:8" ht="12.75">
      <c r="A373" s="95"/>
      <c r="B373" s="95"/>
      <c r="C373" s="95"/>
      <c r="D373" s="95"/>
      <c r="E373" s="95"/>
      <c r="F373" s="220"/>
      <c r="G373" s="220"/>
      <c r="H373" s="95"/>
    </row>
    <row r="374" spans="1:8" ht="12.75">
      <c r="A374" s="95"/>
      <c r="B374" s="95"/>
      <c r="C374" s="95"/>
      <c r="D374" s="95"/>
      <c r="E374" s="95"/>
      <c r="F374" s="220"/>
      <c r="G374" s="220"/>
      <c r="H374" s="95"/>
    </row>
    <row r="375" spans="1:8" ht="12.75">
      <c r="A375" s="95"/>
      <c r="B375" s="95"/>
      <c r="C375" s="95"/>
      <c r="D375" s="95"/>
      <c r="E375" s="95"/>
      <c r="F375" s="220"/>
      <c r="G375" s="220"/>
      <c r="H375" s="95"/>
    </row>
    <row r="376" spans="1:8" ht="12.75">
      <c r="A376" s="95"/>
      <c r="B376" s="95"/>
      <c r="C376" s="95"/>
      <c r="D376" s="95"/>
      <c r="E376" s="95"/>
      <c r="F376" s="220"/>
      <c r="G376" s="220"/>
      <c r="H376" s="95"/>
    </row>
    <row r="377" spans="1:8" ht="12.75">
      <c r="A377" s="95"/>
      <c r="B377" s="95"/>
      <c r="C377" s="95"/>
      <c r="D377" s="95"/>
      <c r="E377" s="95"/>
      <c r="F377" s="220"/>
      <c r="G377" s="220"/>
      <c r="H377" s="95"/>
    </row>
    <row r="378" spans="1:8" ht="12.75">
      <c r="A378" s="95"/>
      <c r="B378" s="95"/>
      <c r="C378" s="95"/>
      <c r="D378" s="95"/>
      <c r="E378" s="95"/>
      <c r="F378" s="220"/>
      <c r="G378" s="220"/>
      <c r="H378" s="95"/>
    </row>
    <row r="379" spans="1:8" ht="12.75">
      <c r="A379" s="95"/>
      <c r="B379" s="95"/>
      <c r="C379" s="95"/>
      <c r="D379" s="95"/>
      <c r="E379" s="95"/>
      <c r="F379" s="220"/>
      <c r="G379" s="220"/>
      <c r="H379" s="95"/>
    </row>
    <row r="380" spans="1:8" ht="12.75">
      <c r="A380" s="95"/>
      <c r="B380" s="95"/>
      <c r="C380" s="95"/>
      <c r="D380" s="95"/>
      <c r="E380" s="95"/>
      <c r="F380" s="220"/>
      <c r="G380" s="220"/>
      <c r="H380" s="95"/>
    </row>
    <row r="381" spans="1:8" ht="12.75">
      <c r="A381" s="95"/>
      <c r="B381" s="95"/>
      <c r="C381" s="95"/>
      <c r="D381" s="95"/>
      <c r="E381" s="95"/>
      <c r="F381" s="220"/>
      <c r="G381" s="220"/>
      <c r="H381" s="95"/>
    </row>
    <row r="382" spans="1:8" ht="12.75">
      <c r="A382" s="95"/>
      <c r="B382" s="95"/>
      <c r="C382" s="95"/>
      <c r="D382" s="95"/>
      <c r="E382" s="95"/>
      <c r="F382" s="220"/>
      <c r="G382" s="220"/>
      <c r="H382" s="95"/>
    </row>
    <row r="383" spans="1:8" ht="12.75">
      <c r="A383" s="95"/>
      <c r="B383" s="95"/>
      <c r="C383" s="95"/>
      <c r="D383" s="95"/>
      <c r="E383" s="95"/>
      <c r="F383" s="220"/>
      <c r="G383" s="220"/>
      <c r="H383" s="95"/>
    </row>
    <row r="384" spans="1:8" ht="12.75">
      <c r="A384" s="95"/>
      <c r="B384" s="95"/>
      <c r="C384" s="95"/>
      <c r="D384" s="95"/>
      <c r="E384" s="95"/>
      <c r="F384" s="220"/>
      <c r="G384" s="220"/>
      <c r="H384" s="95"/>
    </row>
    <row r="385" spans="1:8" ht="12.75">
      <c r="A385" s="95"/>
      <c r="B385" s="95"/>
      <c r="C385" s="95"/>
      <c r="D385" s="95"/>
      <c r="E385" s="95"/>
      <c r="F385" s="220"/>
      <c r="G385" s="220"/>
      <c r="H385" s="95"/>
    </row>
    <row r="386" spans="1:8" ht="12.75">
      <c r="A386" s="95"/>
      <c r="B386" s="95"/>
      <c r="C386" s="95"/>
      <c r="D386" s="95"/>
      <c r="E386" s="95"/>
      <c r="F386" s="220"/>
      <c r="G386" s="220"/>
      <c r="H386" s="95"/>
    </row>
    <row r="387" spans="1:8" ht="12.75">
      <c r="A387" s="95"/>
      <c r="B387" s="95"/>
      <c r="C387" s="95"/>
      <c r="D387" s="95"/>
      <c r="E387" s="95"/>
      <c r="F387" s="220"/>
      <c r="G387" s="220"/>
      <c r="H387" s="95"/>
    </row>
    <row r="388" spans="1:8" ht="12.75">
      <c r="A388" s="95"/>
      <c r="B388" s="95"/>
      <c r="C388" s="95"/>
      <c r="D388" s="95"/>
      <c r="E388" s="95"/>
      <c r="F388" s="220"/>
      <c r="G388" s="220"/>
      <c r="H388" s="95"/>
    </row>
    <row r="389" spans="1:8" ht="12.75">
      <c r="A389" s="95"/>
      <c r="B389" s="95"/>
      <c r="C389" s="95"/>
      <c r="D389" s="95"/>
      <c r="E389" s="95"/>
      <c r="F389" s="220"/>
      <c r="G389" s="220"/>
      <c r="H389" s="95"/>
    </row>
    <row r="390" spans="1:8" ht="12.75">
      <c r="A390" s="95"/>
      <c r="B390" s="95"/>
      <c r="C390" s="95"/>
      <c r="D390" s="95"/>
      <c r="E390" s="95"/>
      <c r="F390" s="220"/>
      <c r="G390" s="220"/>
      <c r="H390" s="95"/>
    </row>
    <row r="391" spans="1:8" ht="12.75">
      <c r="A391" s="95"/>
      <c r="B391" s="95"/>
      <c r="C391" s="95"/>
      <c r="D391" s="95"/>
      <c r="E391" s="95"/>
      <c r="F391" s="220"/>
      <c r="G391" s="220"/>
      <c r="H391" s="95"/>
    </row>
    <row r="392" spans="1:8" ht="12.75">
      <c r="A392" s="95"/>
      <c r="B392" s="95"/>
      <c r="C392" s="95"/>
      <c r="D392" s="95"/>
      <c r="E392" s="95"/>
      <c r="F392" s="220"/>
      <c r="G392" s="220"/>
      <c r="H392" s="95"/>
    </row>
    <row r="393" spans="1:8" ht="12.75">
      <c r="A393" s="95"/>
      <c r="B393" s="95"/>
      <c r="C393" s="95"/>
      <c r="D393" s="95"/>
      <c r="E393" s="95"/>
      <c r="F393" s="220"/>
      <c r="G393" s="220"/>
      <c r="H393" s="95"/>
    </row>
    <row r="394" spans="1:8" ht="12.75">
      <c r="A394" s="95"/>
      <c r="B394" s="95"/>
      <c r="C394" s="95"/>
      <c r="D394" s="95"/>
      <c r="E394" s="95"/>
      <c r="F394" s="220"/>
      <c r="G394" s="220"/>
      <c r="H394" s="95"/>
    </row>
    <row r="395" spans="1:8" ht="12.75">
      <c r="A395" s="95"/>
      <c r="B395" s="95"/>
      <c r="C395" s="95"/>
      <c r="D395" s="95"/>
      <c r="E395" s="95"/>
      <c r="F395" s="220"/>
      <c r="G395" s="220"/>
      <c r="H395" s="95"/>
    </row>
    <row r="396" spans="1:8" ht="12.75">
      <c r="A396" s="95"/>
      <c r="B396" s="95"/>
      <c r="C396" s="95"/>
      <c r="D396" s="95"/>
      <c r="E396" s="95"/>
      <c r="F396" s="220"/>
      <c r="G396" s="220"/>
      <c r="H396" s="95"/>
    </row>
    <row r="397" spans="1:8" ht="12.75">
      <c r="A397" s="95"/>
      <c r="B397" s="95"/>
      <c r="C397" s="95"/>
      <c r="D397" s="95"/>
      <c r="E397" s="95"/>
      <c r="F397" s="220"/>
      <c r="G397" s="220"/>
      <c r="H397" s="95"/>
    </row>
    <row r="398" spans="1:8" ht="12.75">
      <c r="A398" s="95"/>
      <c r="B398" s="95"/>
      <c r="C398" s="95"/>
      <c r="D398" s="95"/>
      <c r="E398" s="95"/>
      <c r="F398" s="220"/>
      <c r="G398" s="220"/>
      <c r="H398" s="95"/>
    </row>
    <row r="399" spans="1:8" ht="12.75">
      <c r="A399" s="95"/>
      <c r="B399" s="95"/>
      <c r="C399" s="95"/>
      <c r="D399" s="95"/>
      <c r="E399" s="95"/>
      <c r="F399" s="220"/>
      <c r="G399" s="220"/>
      <c r="H399" s="95"/>
    </row>
    <row r="400" spans="1:8" ht="12.75">
      <c r="A400" s="95"/>
      <c r="B400" s="95"/>
      <c r="C400" s="95"/>
      <c r="D400" s="95"/>
      <c r="E400" s="95"/>
      <c r="F400" s="220"/>
      <c r="G400" s="220"/>
      <c r="H400" s="95"/>
    </row>
    <row r="401" spans="1:8" ht="12.75">
      <c r="A401" s="95"/>
      <c r="B401" s="95"/>
      <c r="C401" s="95"/>
      <c r="D401" s="95"/>
      <c r="E401" s="95"/>
      <c r="F401" s="220"/>
      <c r="G401" s="220"/>
      <c r="H401" s="95"/>
    </row>
    <row r="402" spans="1:8" ht="12.75">
      <c r="A402" s="95"/>
      <c r="B402" s="95"/>
      <c r="C402" s="95"/>
      <c r="D402" s="95"/>
      <c r="E402" s="95"/>
      <c r="F402" s="220"/>
      <c r="G402" s="220"/>
      <c r="H402" s="95"/>
    </row>
    <row r="403" spans="1:8" ht="12.75">
      <c r="A403" s="95"/>
      <c r="B403" s="95"/>
      <c r="C403" s="95"/>
      <c r="D403" s="95"/>
      <c r="E403" s="95"/>
      <c r="F403" s="220"/>
      <c r="G403" s="220"/>
      <c r="H403" s="95"/>
    </row>
    <row r="404" spans="1:8" ht="12.75">
      <c r="A404" s="95"/>
      <c r="B404" s="95"/>
      <c r="C404" s="95"/>
      <c r="D404" s="95"/>
      <c r="E404" s="95"/>
      <c r="F404" s="220"/>
      <c r="G404" s="220"/>
      <c r="H404" s="95"/>
    </row>
    <row r="405" spans="1:8" ht="12.75">
      <c r="A405" s="95"/>
      <c r="B405" s="95"/>
      <c r="C405" s="95"/>
      <c r="D405" s="95"/>
      <c r="E405" s="95"/>
      <c r="F405" s="220"/>
      <c r="G405" s="220"/>
      <c r="H405" s="95"/>
    </row>
    <row r="406" spans="1:8" ht="12.75">
      <c r="A406" s="95"/>
      <c r="B406" s="95"/>
      <c r="C406" s="95"/>
      <c r="D406" s="95"/>
      <c r="E406" s="95"/>
      <c r="F406" s="220"/>
      <c r="G406" s="220"/>
      <c r="H406" s="95"/>
    </row>
    <row r="407" spans="1:8" ht="12.75">
      <c r="A407" s="95"/>
      <c r="B407" s="95"/>
      <c r="C407" s="95"/>
      <c r="D407" s="95"/>
      <c r="E407" s="95"/>
      <c r="F407" s="220"/>
      <c r="G407" s="220"/>
      <c r="H407" s="95"/>
    </row>
    <row r="408" spans="1:8" ht="12.75">
      <c r="A408" s="95"/>
      <c r="B408" s="95"/>
      <c r="C408" s="95"/>
      <c r="D408" s="95"/>
      <c r="E408" s="95"/>
      <c r="F408" s="220"/>
      <c r="G408" s="220"/>
      <c r="H408" s="95"/>
    </row>
    <row r="409" spans="1:8" ht="12.75">
      <c r="A409" s="95"/>
      <c r="B409" s="95"/>
      <c r="C409" s="95"/>
      <c r="D409" s="95"/>
      <c r="E409" s="95"/>
      <c r="F409" s="220"/>
      <c r="G409" s="220"/>
      <c r="H409" s="95"/>
    </row>
    <row r="410" spans="1:8" ht="12.75">
      <c r="A410" s="95"/>
      <c r="B410" s="95"/>
      <c r="C410" s="95"/>
      <c r="D410" s="95"/>
      <c r="E410" s="95"/>
      <c r="F410" s="220"/>
      <c r="G410" s="220"/>
      <c r="H410" s="95"/>
    </row>
    <row r="411" spans="1:8" ht="12.75">
      <c r="A411" s="95"/>
      <c r="B411" s="95"/>
      <c r="C411" s="95"/>
      <c r="D411" s="95"/>
      <c r="E411" s="95"/>
      <c r="F411" s="220"/>
      <c r="G411" s="220"/>
      <c r="H411" s="95"/>
    </row>
    <row r="412" spans="1:8" ht="12.75">
      <c r="A412" s="95"/>
      <c r="B412" s="95"/>
      <c r="C412" s="95"/>
      <c r="D412" s="95"/>
      <c r="E412" s="95"/>
      <c r="F412" s="220"/>
      <c r="G412" s="220"/>
      <c r="H412" s="95"/>
    </row>
    <row r="413" spans="6:7" ht="12.75">
      <c r="F413" s="173"/>
      <c r="G413" s="173"/>
    </row>
    <row r="414" ht="12.75">
      <c r="G414" s="173"/>
    </row>
    <row r="415" ht="12.75">
      <c r="G415" s="173"/>
    </row>
    <row r="416" ht="12.75">
      <c r="G416" s="173"/>
    </row>
    <row r="417" ht="12.75">
      <c r="G417" s="173"/>
    </row>
    <row r="418" ht="12.75">
      <c r="G418" s="173"/>
    </row>
    <row r="419" ht="12.75">
      <c r="G419" s="173"/>
    </row>
    <row r="420" ht="12.75">
      <c r="G420" s="173"/>
    </row>
    <row r="421" ht="12.75">
      <c r="G421" s="173"/>
    </row>
    <row r="422" ht="12.75">
      <c r="G422" s="173"/>
    </row>
    <row r="423" ht="12.75">
      <c r="G423" s="173"/>
    </row>
    <row r="424" ht="12.75">
      <c r="G424" s="173"/>
    </row>
    <row r="425" ht="12.75">
      <c r="G425" s="173"/>
    </row>
    <row r="426" ht="12.75">
      <c r="G426" s="173"/>
    </row>
    <row r="427" ht="12.75">
      <c r="G427" s="173"/>
    </row>
    <row r="428" ht="12.75">
      <c r="G428" s="173"/>
    </row>
    <row r="429" ht="12.75">
      <c r="G429" s="173"/>
    </row>
    <row r="430" ht="12.75">
      <c r="G430" s="173"/>
    </row>
    <row r="431" ht="12.75">
      <c r="G431" s="173"/>
    </row>
    <row r="432" ht="12.75">
      <c r="G432" s="173"/>
    </row>
    <row r="433" ht="12.75">
      <c r="G433" s="173"/>
    </row>
    <row r="434" ht="12.75">
      <c r="G434" s="173"/>
    </row>
    <row r="435" ht="12.75">
      <c r="G435" s="173"/>
    </row>
    <row r="436" ht="12.75">
      <c r="G436" s="173"/>
    </row>
    <row r="437" ht="12.75">
      <c r="G437" s="173"/>
    </row>
    <row r="438" ht="12.75">
      <c r="G438" s="173"/>
    </row>
    <row r="439" ht="12.75">
      <c r="G439" s="173"/>
    </row>
    <row r="440" ht="12.75">
      <c r="G440" s="173"/>
    </row>
    <row r="441" ht="12.75">
      <c r="G441" s="173"/>
    </row>
    <row r="442" ht="12.75">
      <c r="G442" s="173"/>
    </row>
    <row r="443" ht="12.75">
      <c r="G443" s="173"/>
    </row>
    <row r="444" ht="12.75">
      <c r="G444" s="173"/>
    </row>
    <row r="445" ht="12.75">
      <c r="G445" s="173"/>
    </row>
    <row r="446" ht="12.75">
      <c r="G446" s="173"/>
    </row>
    <row r="447" ht="12.75">
      <c r="G447" s="173"/>
    </row>
    <row r="448" ht="12.75">
      <c r="G448" s="173"/>
    </row>
    <row r="449" ht="12.75">
      <c r="G449" s="173"/>
    </row>
    <row r="450" ht="12.75">
      <c r="G450" s="173"/>
    </row>
    <row r="451" ht="12.75">
      <c r="G451" s="173"/>
    </row>
    <row r="452" ht="12.75">
      <c r="G452" s="173"/>
    </row>
    <row r="453" ht="12.75">
      <c r="G453" s="173"/>
    </row>
    <row r="454" ht="12.75">
      <c r="G454" s="173"/>
    </row>
    <row r="455" ht="12.75">
      <c r="G455" s="173"/>
    </row>
  </sheetData>
  <sheetProtection/>
  <mergeCells count="20">
    <mergeCell ref="R9:R10"/>
    <mergeCell ref="C2:F2"/>
    <mergeCell ref="D9:D10"/>
    <mergeCell ref="E9:E10"/>
    <mergeCell ref="F9:F10"/>
    <mergeCell ref="C9:C10"/>
    <mergeCell ref="G9:G10"/>
    <mergeCell ref="O9:O10"/>
    <mergeCell ref="P9:P10"/>
    <mergeCell ref="I9:I10"/>
    <mergeCell ref="B6:B7"/>
    <mergeCell ref="A9:A10"/>
    <mergeCell ref="B9:B10"/>
    <mergeCell ref="H9:H10"/>
    <mergeCell ref="Q9:Q10"/>
    <mergeCell ref="J9:J10"/>
    <mergeCell ref="K9:K10"/>
    <mergeCell ref="L9:L10"/>
    <mergeCell ref="M9:M10"/>
    <mergeCell ref="N9:N10"/>
  </mergeCells>
  <dataValidations count="25">
    <dataValidation type="list" allowBlank="1" showInputMessage="1" showErrorMessage="1" sqref="E11">
      <formula1>INDIRECT($D$11)</formula1>
    </dataValidation>
    <dataValidation type="list" allowBlank="1" showInputMessage="1" showErrorMessage="1" sqref="E12">
      <formula1>INDIRECT($D$12)</formula1>
    </dataValidation>
    <dataValidation type="list" allowBlank="1" showInputMessage="1" showErrorMessage="1" sqref="E13">
      <formula1>INDIRECT($D$13)</formula1>
    </dataValidation>
    <dataValidation type="list" allowBlank="1" showInputMessage="1" showErrorMessage="1" sqref="E14">
      <formula1>INDIRECT($D$14)</formula1>
    </dataValidation>
    <dataValidation type="list" allowBlank="1" showInputMessage="1" showErrorMessage="1" sqref="E15">
      <formula1>INDIRECT($D$15)</formula1>
    </dataValidation>
    <dataValidation type="list" allowBlank="1" showInputMessage="1" showErrorMessage="1" sqref="E16">
      <formula1>INDIRECT($D$16)</formula1>
    </dataValidation>
    <dataValidation type="list" allowBlank="1" showInputMessage="1" showErrorMessage="1" sqref="E17:E22">
      <formula1>INDIRECT($D$17)</formula1>
    </dataValidation>
    <dataValidation type="list" allowBlank="1" showInputMessage="1" showErrorMessage="1" sqref="E23">
      <formula1>INDIRECT($D$23)</formula1>
    </dataValidation>
    <dataValidation type="list" allowBlank="1" showInputMessage="1" showErrorMessage="1" sqref="E24">
      <formula1>INDIRECT($D$24)</formula1>
    </dataValidation>
    <dataValidation type="list" allowBlank="1" showInputMessage="1" showErrorMessage="1" sqref="E25">
      <formula1>INDIRECT($D$25)</formula1>
    </dataValidation>
    <dataValidation type="list" allowBlank="1" showInputMessage="1" showErrorMessage="1" sqref="E26">
      <formula1>INDIRECT($D$26)</formula1>
    </dataValidation>
    <dataValidation type="list" allowBlank="1" showInputMessage="1" showErrorMessage="1" sqref="E27">
      <formula1>INDIRECT($D$27)</formula1>
    </dataValidation>
    <dataValidation type="list" allowBlank="1" showInputMessage="1" showErrorMessage="1" sqref="E28">
      <formula1>INDIRECT($D$28)</formula1>
    </dataValidation>
    <dataValidation type="list" allowBlank="1" showInputMessage="1" showErrorMessage="1" sqref="E29">
      <formula1>INDIRECT($D$29)</formula1>
    </dataValidation>
    <dataValidation type="list" allowBlank="1" showInputMessage="1" showErrorMessage="1" sqref="E30">
      <formula1>INDIRECT($D$30)</formula1>
    </dataValidation>
    <dataValidation type="list" allowBlank="1" showInputMessage="1" showErrorMessage="1" sqref="E31">
      <formula1>INDIRECT($D$31)</formula1>
    </dataValidation>
    <dataValidation type="list" allowBlank="1" showInputMessage="1" showErrorMessage="1" sqref="E32">
      <formula1>INDIRECT($D$32)</formula1>
    </dataValidation>
    <dataValidation type="list" allowBlank="1" showInputMessage="1" showErrorMessage="1" sqref="E33">
      <formula1>INDIRECT($D$33)</formula1>
    </dataValidation>
    <dataValidation type="list" allowBlank="1" showInputMessage="1" showErrorMessage="1" sqref="E34">
      <formula1>INDIRECT($D$34)</formula1>
    </dataValidation>
    <dataValidation type="list" allowBlank="1" showInputMessage="1" showErrorMessage="1" sqref="E35">
      <formula1>INDIRECT($D$35)</formula1>
    </dataValidation>
    <dataValidation type="list" allowBlank="1" showInputMessage="1" showErrorMessage="1" sqref="D11:D35">
      <formula1>Cat_pers</formula1>
    </dataValidation>
    <dataValidation type="list" allowBlank="1" showInputMessage="1" showErrorMessage="1" sqref="F11:F35">
      <formula1>Tip</formula1>
    </dataValidation>
    <dataValidation type="list" allowBlank="1" showInputMessage="1" showErrorMessage="1" promptTitle="Studii superioare" prompt="se selecteaza numai pentru personalul cu studii superioare" sqref="H11:H35">
      <formula1>Compart</formula1>
    </dataValidation>
    <dataValidation type="textLength" showInputMessage="1" showErrorMessage="1" promptTitle="Parafa" prompt="unde este cazul" sqref="I11:I35">
      <formula1>6</formula1>
      <formula2>6</formula2>
    </dataValidation>
    <dataValidation type="decimal" allowBlank="1" showInputMessage="1" showErrorMessage="1" sqref="G11:G35">
      <formula1>1</formula1>
      <formula2>8</formula2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landscape" paperSize="9" scale="8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F120"/>
  <sheetViews>
    <sheetView zoomScalePageLayoutView="0" workbookViewId="0" topLeftCell="A58">
      <selection activeCell="D3" sqref="D3"/>
    </sheetView>
  </sheetViews>
  <sheetFormatPr defaultColWidth="8.8515625" defaultRowHeight="12.75"/>
  <cols>
    <col min="1" max="1" width="4.421875" style="217" customWidth="1"/>
    <col min="2" max="2" width="8.28125" style="217" customWidth="1"/>
    <col min="3" max="3" width="55.140625" style="215" customWidth="1"/>
    <col min="4" max="4" width="8.7109375" style="215" customWidth="1"/>
    <col min="5" max="5" width="9.00390625" style="215" customWidth="1"/>
    <col min="6" max="6" width="5.8515625" style="215" customWidth="1"/>
    <col min="7" max="16384" width="8.8515625" style="215" customWidth="1"/>
  </cols>
  <sheetData>
    <row r="1" spans="1:3" ht="12.75">
      <c r="A1" s="214"/>
      <c r="B1" s="215"/>
      <c r="C1" s="216"/>
    </row>
    <row r="2" spans="1:6" ht="51">
      <c r="A2" s="214"/>
      <c r="B2" s="233" t="s">
        <v>532</v>
      </c>
      <c r="C2" s="238" t="str">
        <f>Date_Contact!C2</f>
        <v>SC XXX Laborator SRL</v>
      </c>
      <c r="D2" s="86"/>
      <c r="E2" s="86"/>
      <c r="F2" s="86"/>
    </row>
    <row r="3" spans="2:5" ht="12.75">
      <c r="B3" s="177" t="s">
        <v>531</v>
      </c>
      <c r="C3" s="239" t="str">
        <f>Date_Contact!S5</f>
        <v>Loc.Bucuresti Str.se completeaza Nr.se completeaza</v>
      </c>
      <c r="D3" s="177" t="s">
        <v>550</v>
      </c>
      <c r="E3" s="153" t="str">
        <f>Date_Contact!C4</f>
        <v>P0xx</v>
      </c>
    </row>
    <row r="4" spans="2:4" ht="12.75">
      <c r="B4" s="177" t="s">
        <v>428</v>
      </c>
      <c r="C4" s="239" t="str">
        <f>Date_Contact!S28</f>
        <v>Loc.Bucuresti Str.se completeaza Nr.se completeaza</v>
      </c>
      <c r="D4" s="237"/>
    </row>
    <row r="5" spans="3:5" ht="12.75" customHeight="1">
      <c r="C5" s="218" t="s">
        <v>547</v>
      </c>
      <c r="D5" s="215" t="s">
        <v>548</v>
      </c>
      <c r="E5" s="253" t="s">
        <v>549</v>
      </c>
    </row>
    <row r="6" spans="1:5" ht="31.5" customHeight="1">
      <c r="A6" s="71" t="s">
        <v>2</v>
      </c>
      <c r="B6" s="71" t="s">
        <v>3</v>
      </c>
      <c r="C6" s="71" t="s">
        <v>4</v>
      </c>
      <c r="D6" s="72" t="s">
        <v>228</v>
      </c>
      <c r="E6" s="73" t="s">
        <v>229</v>
      </c>
    </row>
    <row r="7" spans="1:5" ht="12.75">
      <c r="A7" s="313" t="s">
        <v>230</v>
      </c>
      <c r="B7" s="314"/>
      <c r="C7" s="314"/>
      <c r="D7" s="314"/>
      <c r="E7" s="310"/>
    </row>
    <row r="8" spans="1:5" ht="38.25">
      <c r="A8" s="74">
        <v>1</v>
      </c>
      <c r="B8" s="75" t="s">
        <v>50</v>
      </c>
      <c r="C8" s="76" t="s">
        <v>231</v>
      </c>
      <c r="D8" s="77">
        <v>0</v>
      </c>
      <c r="E8" s="69">
        <f aca="true" t="shared" si="0" ref="E8:E17">IF(D8=1,D8*1,0)</f>
        <v>0</v>
      </c>
    </row>
    <row r="9" spans="1:5" ht="13.5" customHeight="1">
      <c r="A9" s="74">
        <v>2</v>
      </c>
      <c r="B9" s="75" t="s">
        <v>51</v>
      </c>
      <c r="C9" s="78" t="s">
        <v>5</v>
      </c>
      <c r="D9" s="77">
        <v>0</v>
      </c>
      <c r="E9" s="69">
        <f t="shared" si="0"/>
        <v>0</v>
      </c>
    </row>
    <row r="10" spans="1:5" ht="14.25" customHeight="1">
      <c r="A10" s="74">
        <v>3</v>
      </c>
      <c r="B10" s="75" t="s">
        <v>52</v>
      </c>
      <c r="C10" s="78" t="s">
        <v>232</v>
      </c>
      <c r="D10" s="77">
        <v>0</v>
      </c>
      <c r="E10" s="69">
        <f t="shared" si="0"/>
        <v>0</v>
      </c>
    </row>
    <row r="11" spans="1:5" ht="15.75" customHeight="1">
      <c r="A11" s="74">
        <v>4</v>
      </c>
      <c r="B11" s="75" t="s">
        <v>53</v>
      </c>
      <c r="C11" s="78" t="s">
        <v>233</v>
      </c>
      <c r="D11" s="77">
        <v>0</v>
      </c>
      <c r="E11" s="69">
        <f t="shared" si="0"/>
        <v>0</v>
      </c>
    </row>
    <row r="12" spans="1:5" ht="14.25" customHeight="1">
      <c r="A12" s="74">
        <v>5</v>
      </c>
      <c r="B12" s="75" t="s">
        <v>54</v>
      </c>
      <c r="C12" s="78" t="s">
        <v>234</v>
      </c>
      <c r="D12" s="77">
        <v>0</v>
      </c>
      <c r="E12" s="69">
        <f t="shared" si="0"/>
        <v>0</v>
      </c>
    </row>
    <row r="13" spans="1:5" ht="14.25" customHeight="1">
      <c r="A13" s="74">
        <v>6</v>
      </c>
      <c r="B13" s="75" t="s">
        <v>55</v>
      </c>
      <c r="C13" s="78" t="s">
        <v>169</v>
      </c>
      <c r="D13" s="77">
        <v>0</v>
      </c>
      <c r="E13" s="69">
        <f t="shared" si="0"/>
        <v>0</v>
      </c>
    </row>
    <row r="14" spans="1:5" ht="14.25" customHeight="1">
      <c r="A14" s="74">
        <v>7</v>
      </c>
      <c r="B14" s="75" t="s">
        <v>56</v>
      </c>
      <c r="C14" s="78" t="s">
        <v>6</v>
      </c>
      <c r="D14" s="77">
        <v>0</v>
      </c>
      <c r="E14" s="69">
        <f t="shared" si="0"/>
        <v>0</v>
      </c>
    </row>
    <row r="15" spans="1:5" ht="14.25" customHeight="1">
      <c r="A15" s="74">
        <v>8</v>
      </c>
      <c r="B15" s="75" t="s">
        <v>57</v>
      </c>
      <c r="C15" s="78" t="s">
        <v>235</v>
      </c>
      <c r="D15" s="77">
        <v>0</v>
      </c>
      <c r="E15" s="69">
        <f t="shared" si="0"/>
        <v>0</v>
      </c>
    </row>
    <row r="16" spans="1:5" ht="12.75">
      <c r="A16" s="74">
        <v>9</v>
      </c>
      <c r="B16" s="75" t="s">
        <v>58</v>
      </c>
      <c r="C16" s="78" t="s">
        <v>0</v>
      </c>
      <c r="D16" s="77">
        <v>0</v>
      </c>
      <c r="E16" s="69">
        <f t="shared" si="0"/>
        <v>0</v>
      </c>
    </row>
    <row r="17" spans="1:5" ht="14.25" customHeight="1">
      <c r="A17" s="74">
        <v>10</v>
      </c>
      <c r="B17" s="75" t="s">
        <v>59</v>
      </c>
      <c r="C17" s="78" t="s">
        <v>171</v>
      </c>
      <c r="D17" s="77">
        <v>0</v>
      </c>
      <c r="E17" s="69">
        <f t="shared" si="0"/>
        <v>0</v>
      </c>
    </row>
    <row r="18" spans="1:5" ht="14.25" customHeight="1">
      <c r="A18" s="312" t="s">
        <v>150</v>
      </c>
      <c r="B18" s="312"/>
      <c r="C18" s="312"/>
      <c r="D18" s="79">
        <f>SUM(D8:D17)</f>
        <v>0</v>
      </c>
      <c r="E18" s="70">
        <f>SUM(E8:E17)</f>
        <v>0</v>
      </c>
    </row>
    <row r="19" spans="1:5" ht="12.75">
      <c r="A19" s="313" t="s">
        <v>236</v>
      </c>
      <c r="B19" s="314"/>
      <c r="C19" s="314"/>
      <c r="D19" s="314"/>
      <c r="E19" s="315"/>
    </row>
    <row r="20" spans="1:5" ht="14.25" customHeight="1">
      <c r="A20" s="74">
        <v>11</v>
      </c>
      <c r="B20" s="75" t="s">
        <v>60</v>
      </c>
      <c r="C20" s="78" t="s">
        <v>172</v>
      </c>
      <c r="D20" s="77">
        <v>0</v>
      </c>
      <c r="E20" s="69">
        <f aca="true" t="shared" si="1" ref="E20:E49">IF(D20=1,D20*1,0)</f>
        <v>0</v>
      </c>
    </row>
    <row r="21" spans="1:5" ht="14.25" customHeight="1">
      <c r="A21" s="74">
        <v>12</v>
      </c>
      <c r="B21" s="75" t="s">
        <v>61</v>
      </c>
      <c r="C21" s="78" t="s">
        <v>237</v>
      </c>
      <c r="D21" s="77">
        <v>0</v>
      </c>
      <c r="E21" s="69">
        <f t="shared" si="1"/>
        <v>0</v>
      </c>
    </row>
    <row r="22" spans="1:5" ht="14.25" customHeight="1">
      <c r="A22" s="74">
        <v>13</v>
      </c>
      <c r="B22" s="75" t="s">
        <v>62</v>
      </c>
      <c r="C22" s="78" t="s">
        <v>7</v>
      </c>
      <c r="D22" s="77">
        <v>0</v>
      </c>
      <c r="E22" s="69">
        <f t="shared" si="1"/>
        <v>0</v>
      </c>
    </row>
    <row r="23" spans="1:5" ht="14.25" customHeight="1">
      <c r="A23" s="74">
        <v>14</v>
      </c>
      <c r="B23" s="75" t="s">
        <v>63</v>
      </c>
      <c r="C23" s="78" t="s">
        <v>238</v>
      </c>
      <c r="D23" s="77">
        <v>0</v>
      </c>
      <c r="E23" s="69">
        <f t="shared" si="1"/>
        <v>0</v>
      </c>
    </row>
    <row r="24" spans="1:5" ht="14.25" customHeight="1">
      <c r="A24" s="74">
        <v>15</v>
      </c>
      <c r="B24" s="75" t="s">
        <v>64</v>
      </c>
      <c r="C24" s="78" t="s">
        <v>175</v>
      </c>
      <c r="D24" s="77">
        <v>0</v>
      </c>
      <c r="E24" s="69">
        <f t="shared" si="1"/>
        <v>0</v>
      </c>
    </row>
    <row r="25" spans="1:5" ht="14.25" customHeight="1">
      <c r="A25" s="74">
        <v>16</v>
      </c>
      <c r="B25" s="75" t="s">
        <v>65</v>
      </c>
      <c r="C25" s="78" t="s">
        <v>176</v>
      </c>
      <c r="D25" s="77">
        <v>0</v>
      </c>
      <c r="E25" s="69">
        <f t="shared" si="1"/>
        <v>0</v>
      </c>
    </row>
    <row r="26" spans="1:5" ht="14.25" customHeight="1">
      <c r="A26" s="74">
        <v>17</v>
      </c>
      <c r="B26" s="75" t="s">
        <v>66</v>
      </c>
      <c r="C26" s="78" t="s">
        <v>177</v>
      </c>
      <c r="D26" s="77">
        <v>0</v>
      </c>
      <c r="E26" s="69">
        <f t="shared" si="1"/>
        <v>0</v>
      </c>
    </row>
    <row r="27" spans="1:5" ht="14.25" customHeight="1">
      <c r="A27" s="74">
        <v>18</v>
      </c>
      <c r="B27" s="75" t="s">
        <v>67</v>
      </c>
      <c r="C27" s="78" t="s">
        <v>178</v>
      </c>
      <c r="D27" s="77">
        <v>0</v>
      </c>
      <c r="E27" s="69">
        <f t="shared" si="1"/>
        <v>0</v>
      </c>
    </row>
    <row r="28" spans="1:5" ht="14.25" customHeight="1">
      <c r="A28" s="74">
        <v>19</v>
      </c>
      <c r="B28" s="75" t="s">
        <v>68</v>
      </c>
      <c r="C28" s="78" t="s">
        <v>239</v>
      </c>
      <c r="D28" s="77">
        <v>0</v>
      </c>
      <c r="E28" s="69">
        <f t="shared" si="1"/>
        <v>0</v>
      </c>
    </row>
    <row r="29" spans="1:5" ht="14.25" customHeight="1">
      <c r="A29" s="74">
        <v>20</v>
      </c>
      <c r="B29" s="75" t="s">
        <v>69</v>
      </c>
      <c r="C29" s="78" t="s">
        <v>240</v>
      </c>
      <c r="D29" s="77">
        <v>0</v>
      </c>
      <c r="E29" s="69">
        <f t="shared" si="1"/>
        <v>0</v>
      </c>
    </row>
    <row r="30" spans="1:5" ht="14.25" customHeight="1">
      <c r="A30" s="74">
        <v>21</v>
      </c>
      <c r="B30" s="75" t="s">
        <v>70</v>
      </c>
      <c r="C30" s="78" t="s">
        <v>241</v>
      </c>
      <c r="D30" s="77">
        <v>0</v>
      </c>
      <c r="E30" s="69">
        <f t="shared" si="1"/>
        <v>0</v>
      </c>
    </row>
    <row r="31" spans="1:5" ht="14.25" customHeight="1">
      <c r="A31" s="74">
        <v>22</v>
      </c>
      <c r="B31" s="75" t="s">
        <v>71</v>
      </c>
      <c r="C31" s="78" t="s">
        <v>182</v>
      </c>
      <c r="D31" s="77">
        <v>0</v>
      </c>
      <c r="E31" s="69">
        <f t="shared" si="1"/>
        <v>0</v>
      </c>
    </row>
    <row r="32" spans="1:5" ht="14.25" customHeight="1">
      <c r="A32" s="74">
        <v>23</v>
      </c>
      <c r="B32" s="75" t="s">
        <v>72</v>
      </c>
      <c r="C32" s="78" t="s">
        <v>242</v>
      </c>
      <c r="D32" s="77">
        <v>0</v>
      </c>
      <c r="E32" s="69">
        <f t="shared" si="1"/>
        <v>0</v>
      </c>
    </row>
    <row r="33" spans="1:5" ht="12.75">
      <c r="A33" s="74">
        <v>24</v>
      </c>
      <c r="B33" s="75" t="s">
        <v>73</v>
      </c>
      <c r="C33" s="78" t="s">
        <v>184</v>
      </c>
      <c r="D33" s="77">
        <v>0</v>
      </c>
      <c r="E33" s="69">
        <f t="shared" si="1"/>
        <v>0</v>
      </c>
    </row>
    <row r="34" spans="1:5" ht="14.25" customHeight="1">
      <c r="A34" s="74">
        <v>25</v>
      </c>
      <c r="B34" s="75" t="s">
        <v>74</v>
      </c>
      <c r="C34" s="78" t="s">
        <v>243</v>
      </c>
      <c r="D34" s="77">
        <v>0</v>
      </c>
      <c r="E34" s="69">
        <f t="shared" si="1"/>
        <v>0</v>
      </c>
    </row>
    <row r="35" spans="1:5" ht="14.25" customHeight="1">
      <c r="A35" s="74">
        <v>26</v>
      </c>
      <c r="B35" s="75" t="s">
        <v>75</v>
      </c>
      <c r="C35" s="78" t="s">
        <v>8</v>
      </c>
      <c r="D35" s="77">
        <v>0</v>
      </c>
      <c r="E35" s="69">
        <f t="shared" si="1"/>
        <v>0</v>
      </c>
    </row>
    <row r="36" spans="1:5" ht="14.25" customHeight="1">
      <c r="A36" s="74">
        <v>27</v>
      </c>
      <c r="B36" s="75" t="s">
        <v>76</v>
      </c>
      <c r="C36" s="78" t="s">
        <v>9</v>
      </c>
      <c r="D36" s="77">
        <v>0</v>
      </c>
      <c r="E36" s="69">
        <f t="shared" si="1"/>
        <v>0</v>
      </c>
    </row>
    <row r="37" spans="1:5" ht="14.25" customHeight="1">
      <c r="A37" s="74">
        <v>28</v>
      </c>
      <c r="B37" s="75" t="s">
        <v>77</v>
      </c>
      <c r="C37" s="78" t="s">
        <v>244</v>
      </c>
      <c r="D37" s="77">
        <v>0</v>
      </c>
      <c r="E37" s="69">
        <f t="shared" si="1"/>
        <v>0</v>
      </c>
    </row>
    <row r="38" spans="1:5" ht="14.25" customHeight="1">
      <c r="A38" s="74">
        <v>29</v>
      </c>
      <c r="B38" s="75" t="s">
        <v>78</v>
      </c>
      <c r="C38" s="78" t="s">
        <v>245</v>
      </c>
      <c r="D38" s="77">
        <v>0</v>
      </c>
      <c r="E38" s="69">
        <f t="shared" si="1"/>
        <v>0</v>
      </c>
    </row>
    <row r="39" spans="1:5" ht="14.25" customHeight="1">
      <c r="A39" s="74">
        <v>30</v>
      </c>
      <c r="B39" s="75" t="s">
        <v>79</v>
      </c>
      <c r="C39" s="78" t="s">
        <v>246</v>
      </c>
      <c r="D39" s="77">
        <v>0</v>
      </c>
      <c r="E39" s="69">
        <f t="shared" si="1"/>
        <v>0</v>
      </c>
    </row>
    <row r="40" spans="1:5" ht="14.25" customHeight="1">
      <c r="A40" s="74">
        <v>31</v>
      </c>
      <c r="B40" s="75" t="s">
        <v>80</v>
      </c>
      <c r="C40" s="78" t="s">
        <v>247</v>
      </c>
      <c r="D40" s="77">
        <v>0</v>
      </c>
      <c r="E40" s="69">
        <f t="shared" si="1"/>
        <v>0</v>
      </c>
    </row>
    <row r="41" spans="1:5" ht="14.25" customHeight="1">
      <c r="A41" s="74">
        <v>32</v>
      </c>
      <c r="B41" s="75" t="s">
        <v>81</v>
      </c>
      <c r="C41" s="78" t="s">
        <v>190</v>
      </c>
      <c r="D41" s="77">
        <v>0</v>
      </c>
      <c r="E41" s="69">
        <f t="shared" si="1"/>
        <v>0</v>
      </c>
    </row>
    <row r="42" spans="1:5" ht="14.25" customHeight="1">
      <c r="A42" s="74">
        <v>33</v>
      </c>
      <c r="B42" s="75" t="s">
        <v>82</v>
      </c>
      <c r="C42" s="78" t="s">
        <v>248</v>
      </c>
      <c r="D42" s="77">
        <v>0</v>
      </c>
      <c r="E42" s="69">
        <f t="shared" si="1"/>
        <v>0</v>
      </c>
    </row>
    <row r="43" spans="1:5" ht="14.25" customHeight="1">
      <c r="A43" s="74">
        <v>34</v>
      </c>
      <c r="B43" s="75" t="s">
        <v>83</v>
      </c>
      <c r="C43" s="78" t="s">
        <v>249</v>
      </c>
      <c r="D43" s="77">
        <v>0</v>
      </c>
      <c r="E43" s="69">
        <f t="shared" si="1"/>
        <v>0</v>
      </c>
    </row>
    <row r="44" spans="1:5" ht="15.75" customHeight="1">
      <c r="A44" s="74">
        <v>35</v>
      </c>
      <c r="B44" s="75" t="s">
        <v>84</v>
      </c>
      <c r="C44" s="78" t="s">
        <v>10</v>
      </c>
      <c r="D44" s="77">
        <v>0</v>
      </c>
      <c r="E44" s="69">
        <f t="shared" si="1"/>
        <v>0</v>
      </c>
    </row>
    <row r="45" spans="1:5" ht="14.25" customHeight="1">
      <c r="A45" s="74">
        <v>36</v>
      </c>
      <c r="B45" s="75" t="s">
        <v>85</v>
      </c>
      <c r="C45" s="78" t="s">
        <v>193</v>
      </c>
      <c r="D45" s="77">
        <v>0</v>
      </c>
      <c r="E45" s="69">
        <f t="shared" si="1"/>
        <v>0</v>
      </c>
    </row>
    <row r="46" spans="1:5" ht="14.25" customHeight="1">
      <c r="A46" s="74">
        <v>37</v>
      </c>
      <c r="B46" s="75" t="s">
        <v>86</v>
      </c>
      <c r="C46" s="78" t="s">
        <v>250</v>
      </c>
      <c r="D46" s="77">
        <v>0</v>
      </c>
      <c r="E46" s="69">
        <f t="shared" si="1"/>
        <v>0</v>
      </c>
    </row>
    <row r="47" spans="1:5" ht="14.25" customHeight="1">
      <c r="A47" s="74">
        <v>38</v>
      </c>
      <c r="B47" s="75" t="s">
        <v>87</v>
      </c>
      <c r="C47" s="78" t="s">
        <v>195</v>
      </c>
      <c r="D47" s="77">
        <v>0</v>
      </c>
      <c r="E47" s="69">
        <f t="shared" si="1"/>
        <v>0</v>
      </c>
    </row>
    <row r="48" spans="1:5" ht="14.25" customHeight="1">
      <c r="A48" s="74">
        <v>39</v>
      </c>
      <c r="B48" s="75" t="s">
        <v>88</v>
      </c>
      <c r="C48" s="78" t="s">
        <v>251</v>
      </c>
      <c r="D48" s="77">
        <v>0</v>
      </c>
      <c r="E48" s="69">
        <f t="shared" si="1"/>
        <v>0</v>
      </c>
    </row>
    <row r="49" spans="1:5" ht="14.25" customHeight="1">
      <c r="A49" s="74">
        <v>40</v>
      </c>
      <c r="B49" s="75" t="s">
        <v>89</v>
      </c>
      <c r="C49" s="78" t="s">
        <v>252</v>
      </c>
      <c r="D49" s="77">
        <v>0</v>
      </c>
      <c r="E49" s="69">
        <f t="shared" si="1"/>
        <v>0</v>
      </c>
    </row>
    <row r="50" spans="1:5" ht="14.25" customHeight="1">
      <c r="A50" s="312" t="s">
        <v>151</v>
      </c>
      <c r="B50" s="312"/>
      <c r="C50" s="312"/>
      <c r="D50" s="79">
        <f>SUM(D20:D49)</f>
        <v>0</v>
      </c>
      <c r="E50" s="70">
        <f>SUM(E20:E49)</f>
        <v>0</v>
      </c>
    </row>
    <row r="51" spans="1:5" ht="12.75">
      <c r="A51" s="313" t="s">
        <v>253</v>
      </c>
      <c r="B51" s="314"/>
      <c r="C51" s="314"/>
      <c r="D51" s="314"/>
      <c r="E51" s="315"/>
    </row>
    <row r="52" spans="1:5" ht="12.75">
      <c r="A52" s="74">
        <v>41</v>
      </c>
      <c r="B52" s="75" t="s">
        <v>90</v>
      </c>
      <c r="C52" s="78" t="s">
        <v>254</v>
      </c>
      <c r="D52" s="77">
        <v>0</v>
      </c>
      <c r="E52" s="69">
        <f aca="true" t="shared" si="2" ref="E52:E80">IF(D52=1,D52*2,0)</f>
        <v>0</v>
      </c>
    </row>
    <row r="53" spans="1:5" ht="12.75">
      <c r="A53" s="74">
        <v>42</v>
      </c>
      <c r="B53" s="75" t="s">
        <v>91</v>
      </c>
      <c r="C53" s="78" t="s">
        <v>255</v>
      </c>
      <c r="D53" s="77">
        <v>0</v>
      </c>
      <c r="E53" s="69">
        <f t="shared" si="2"/>
        <v>0</v>
      </c>
    </row>
    <row r="54" spans="1:5" ht="14.25" customHeight="1">
      <c r="A54" s="74">
        <v>43</v>
      </c>
      <c r="B54" s="75" t="s">
        <v>92</v>
      </c>
      <c r="C54" s="78" t="s">
        <v>11</v>
      </c>
      <c r="D54" s="77">
        <v>0</v>
      </c>
      <c r="E54" s="69">
        <f t="shared" si="2"/>
        <v>0</v>
      </c>
    </row>
    <row r="55" spans="1:5" ht="14.25" customHeight="1">
      <c r="A55" s="74">
        <v>44</v>
      </c>
      <c r="B55" s="75" t="s">
        <v>93</v>
      </c>
      <c r="C55" s="78" t="s">
        <v>12</v>
      </c>
      <c r="D55" s="77">
        <v>0</v>
      </c>
      <c r="E55" s="69">
        <f t="shared" si="2"/>
        <v>0</v>
      </c>
    </row>
    <row r="56" spans="1:5" ht="14.25" customHeight="1">
      <c r="A56" s="74">
        <v>45</v>
      </c>
      <c r="B56" s="75" t="s">
        <v>94</v>
      </c>
      <c r="C56" s="78" t="s">
        <v>13</v>
      </c>
      <c r="D56" s="77">
        <v>0</v>
      </c>
      <c r="E56" s="69">
        <f t="shared" si="2"/>
        <v>0</v>
      </c>
    </row>
    <row r="57" spans="1:5" ht="12.75">
      <c r="A57" s="74">
        <v>46</v>
      </c>
      <c r="B57" s="75" t="s">
        <v>95</v>
      </c>
      <c r="C57" s="78" t="s">
        <v>14</v>
      </c>
      <c r="D57" s="77">
        <v>0</v>
      </c>
      <c r="E57" s="69">
        <f t="shared" si="2"/>
        <v>0</v>
      </c>
    </row>
    <row r="58" spans="1:5" ht="14.25" customHeight="1">
      <c r="A58" s="74">
        <v>47</v>
      </c>
      <c r="B58" s="75" t="s">
        <v>96</v>
      </c>
      <c r="C58" s="78" t="s">
        <v>15</v>
      </c>
      <c r="D58" s="77">
        <v>0</v>
      </c>
      <c r="E58" s="69">
        <f t="shared" si="2"/>
        <v>0</v>
      </c>
    </row>
    <row r="59" spans="1:5" ht="12.75">
      <c r="A59" s="74">
        <v>48</v>
      </c>
      <c r="B59" s="75" t="s">
        <v>97</v>
      </c>
      <c r="C59" s="78" t="s">
        <v>16</v>
      </c>
      <c r="D59" s="77">
        <v>0</v>
      </c>
      <c r="E59" s="69">
        <f t="shared" si="2"/>
        <v>0</v>
      </c>
    </row>
    <row r="60" spans="1:5" ht="14.25" customHeight="1">
      <c r="A60" s="74">
        <v>49</v>
      </c>
      <c r="B60" s="75" t="s">
        <v>98</v>
      </c>
      <c r="C60" s="78" t="s">
        <v>17</v>
      </c>
      <c r="D60" s="77">
        <v>0</v>
      </c>
      <c r="E60" s="69">
        <f t="shared" si="2"/>
        <v>0</v>
      </c>
    </row>
    <row r="61" spans="1:5" ht="14.25" customHeight="1">
      <c r="A61" s="74">
        <v>50</v>
      </c>
      <c r="B61" s="75" t="s">
        <v>99</v>
      </c>
      <c r="C61" s="78" t="s">
        <v>18</v>
      </c>
      <c r="D61" s="77">
        <v>0</v>
      </c>
      <c r="E61" s="69">
        <f t="shared" si="2"/>
        <v>0</v>
      </c>
    </row>
    <row r="62" spans="1:5" ht="14.25" customHeight="1">
      <c r="A62" s="74">
        <v>51</v>
      </c>
      <c r="B62" s="75" t="s">
        <v>100</v>
      </c>
      <c r="C62" s="78" t="s">
        <v>256</v>
      </c>
      <c r="D62" s="77">
        <v>0</v>
      </c>
      <c r="E62" s="69">
        <f t="shared" si="2"/>
        <v>0</v>
      </c>
    </row>
    <row r="63" spans="1:5" ht="14.25" customHeight="1">
      <c r="A63" s="74">
        <v>52</v>
      </c>
      <c r="B63" s="75" t="s">
        <v>101</v>
      </c>
      <c r="C63" s="78" t="s">
        <v>257</v>
      </c>
      <c r="D63" s="77">
        <v>0</v>
      </c>
      <c r="E63" s="69">
        <f t="shared" si="2"/>
        <v>0</v>
      </c>
    </row>
    <row r="64" spans="1:5" ht="14.25" customHeight="1">
      <c r="A64" s="74">
        <v>53</v>
      </c>
      <c r="B64" s="75" t="s">
        <v>102</v>
      </c>
      <c r="C64" s="78" t="s">
        <v>258</v>
      </c>
      <c r="D64" s="77">
        <v>0</v>
      </c>
      <c r="E64" s="69">
        <f t="shared" si="2"/>
        <v>0</v>
      </c>
    </row>
    <row r="65" spans="1:5" ht="14.25" customHeight="1">
      <c r="A65" s="74">
        <v>54</v>
      </c>
      <c r="B65" s="75" t="s">
        <v>103</v>
      </c>
      <c r="C65" s="78" t="s">
        <v>259</v>
      </c>
      <c r="D65" s="77">
        <v>0</v>
      </c>
      <c r="E65" s="69">
        <f t="shared" si="2"/>
        <v>0</v>
      </c>
    </row>
    <row r="66" spans="1:5" ht="14.25" customHeight="1">
      <c r="A66" s="74">
        <v>55</v>
      </c>
      <c r="B66" s="75" t="s">
        <v>104</v>
      </c>
      <c r="C66" s="78" t="s">
        <v>260</v>
      </c>
      <c r="D66" s="77">
        <v>0</v>
      </c>
      <c r="E66" s="69">
        <f t="shared" si="2"/>
        <v>0</v>
      </c>
    </row>
    <row r="67" spans="1:5" ht="14.25" customHeight="1">
      <c r="A67" s="74">
        <v>56</v>
      </c>
      <c r="B67" s="75" t="s">
        <v>105</v>
      </c>
      <c r="C67" s="78" t="s">
        <v>261</v>
      </c>
      <c r="D67" s="77">
        <v>0</v>
      </c>
      <c r="E67" s="69">
        <f t="shared" si="2"/>
        <v>0</v>
      </c>
    </row>
    <row r="68" spans="1:5" ht="14.25" customHeight="1">
      <c r="A68" s="74">
        <v>57</v>
      </c>
      <c r="B68" s="75" t="s">
        <v>106</v>
      </c>
      <c r="C68" s="78" t="s">
        <v>206</v>
      </c>
      <c r="D68" s="77">
        <v>0</v>
      </c>
      <c r="E68" s="69">
        <f t="shared" si="2"/>
        <v>0</v>
      </c>
    </row>
    <row r="69" spans="1:5" ht="14.25" customHeight="1">
      <c r="A69" s="74">
        <v>58</v>
      </c>
      <c r="B69" s="75" t="s">
        <v>107</v>
      </c>
      <c r="C69" s="78" t="s">
        <v>420</v>
      </c>
      <c r="D69" s="77">
        <v>0</v>
      </c>
      <c r="E69" s="69">
        <f t="shared" si="2"/>
        <v>0</v>
      </c>
    </row>
    <row r="70" spans="1:5" ht="14.25" customHeight="1">
      <c r="A70" s="74">
        <v>59</v>
      </c>
      <c r="B70" s="75" t="s">
        <v>108</v>
      </c>
      <c r="C70" s="78" t="s">
        <v>19</v>
      </c>
      <c r="D70" s="77">
        <v>0</v>
      </c>
      <c r="E70" s="69">
        <f t="shared" si="2"/>
        <v>0</v>
      </c>
    </row>
    <row r="71" spans="1:5" ht="14.25" customHeight="1">
      <c r="A71" s="74">
        <v>60</v>
      </c>
      <c r="B71" s="75" t="s">
        <v>109</v>
      </c>
      <c r="C71" s="78" t="s">
        <v>20</v>
      </c>
      <c r="D71" s="77">
        <v>0</v>
      </c>
      <c r="E71" s="69">
        <f t="shared" si="2"/>
        <v>0</v>
      </c>
    </row>
    <row r="72" spans="1:5" ht="14.25" customHeight="1">
      <c r="A72" s="74">
        <v>61</v>
      </c>
      <c r="B72" s="75" t="s">
        <v>110</v>
      </c>
      <c r="C72" s="78" t="s">
        <v>21</v>
      </c>
      <c r="D72" s="77">
        <v>0</v>
      </c>
      <c r="E72" s="69">
        <f t="shared" si="2"/>
        <v>0</v>
      </c>
    </row>
    <row r="73" spans="1:5" ht="14.25" customHeight="1">
      <c r="A73" s="74">
        <v>62</v>
      </c>
      <c r="B73" s="75" t="s">
        <v>111</v>
      </c>
      <c r="C73" s="78" t="s">
        <v>22</v>
      </c>
      <c r="D73" s="77">
        <v>0</v>
      </c>
      <c r="E73" s="69">
        <f t="shared" si="2"/>
        <v>0</v>
      </c>
    </row>
    <row r="74" spans="1:5" ht="15.75" customHeight="1">
      <c r="A74" s="74">
        <v>63</v>
      </c>
      <c r="B74" s="75" t="s">
        <v>112</v>
      </c>
      <c r="C74" s="78" t="s">
        <v>23</v>
      </c>
      <c r="D74" s="77">
        <v>0</v>
      </c>
      <c r="E74" s="69">
        <f t="shared" si="2"/>
        <v>0</v>
      </c>
    </row>
    <row r="75" spans="1:5" ht="12.75">
      <c r="A75" s="74">
        <v>64</v>
      </c>
      <c r="B75" s="75" t="s">
        <v>113</v>
      </c>
      <c r="C75" s="78" t="s">
        <v>24</v>
      </c>
      <c r="D75" s="77">
        <v>0</v>
      </c>
      <c r="E75" s="69">
        <f t="shared" si="2"/>
        <v>0</v>
      </c>
    </row>
    <row r="76" spans="1:5" ht="14.25" customHeight="1">
      <c r="A76" s="74">
        <v>65</v>
      </c>
      <c r="B76" s="75" t="s">
        <v>114</v>
      </c>
      <c r="C76" s="78" t="s">
        <v>207</v>
      </c>
      <c r="D76" s="77">
        <v>0</v>
      </c>
      <c r="E76" s="69">
        <f t="shared" si="2"/>
        <v>0</v>
      </c>
    </row>
    <row r="77" spans="1:5" ht="14.25" customHeight="1">
      <c r="A77" s="74">
        <v>66</v>
      </c>
      <c r="B77" s="75" t="s">
        <v>143</v>
      </c>
      <c r="C77" s="78" t="s">
        <v>25</v>
      </c>
      <c r="D77" s="77">
        <v>0</v>
      </c>
      <c r="E77" s="69">
        <f t="shared" si="2"/>
        <v>0</v>
      </c>
    </row>
    <row r="78" spans="1:5" ht="12.75">
      <c r="A78" s="74">
        <v>67</v>
      </c>
      <c r="B78" s="75" t="s">
        <v>115</v>
      </c>
      <c r="C78" s="78" t="s">
        <v>1</v>
      </c>
      <c r="D78" s="77">
        <v>0</v>
      </c>
      <c r="E78" s="69">
        <f t="shared" si="2"/>
        <v>0</v>
      </c>
    </row>
    <row r="79" spans="1:5" ht="12.75">
      <c r="A79" s="74">
        <v>68</v>
      </c>
      <c r="B79" s="75" t="s">
        <v>116</v>
      </c>
      <c r="C79" s="78" t="s">
        <v>26</v>
      </c>
      <c r="D79" s="77">
        <v>0</v>
      </c>
      <c r="E79" s="69">
        <f t="shared" si="2"/>
        <v>0</v>
      </c>
    </row>
    <row r="80" spans="1:5" ht="14.25" customHeight="1">
      <c r="A80" s="74">
        <v>69</v>
      </c>
      <c r="B80" s="75" t="s">
        <v>117</v>
      </c>
      <c r="C80" s="78" t="s">
        <v>262</v>
      </c>
      <c r="D80" s="77">
        <v>0</v>
      </c>
      <c r="E80" s="69">
        <f t="shared" si="2"/>
        <v>0</v>
      </c>
    </row>
    <row r="81" spans="1:5" ht="14.25" customHeight="1">
      <c r="A81" s="312" t="s">
        <v>152</v>
      </c>
      <c r="B81" s="312"/>
      <c r="C81" s="312"/>
      <c r="D81" s="79">
        <f>SUM(D52:D80)</f>
        <v>0</v>
      </c>
      <c r="E81" s="70">
        <f>SUM(E52:E80)</f>
        <v>0</v>
      </c>
    </row>
    <row r="82" spans="1:5" ht="12.75">
      <c r="A82" s="313" t="s">
        <v>263</v>
      </c>
      <c r="B82" s="314"/>
      <c r="C82" s="314"/>
      <c r="D82" s="314"/>
      <c r="E82" s="315"/>
    </row>
    <row r="83" spans="1:5" ht="12.75">
      <c r="A83" s="308" t="s">
        <v>27</v>
      </c>
      <c r="B83" s="309"/>
      <c r="C83" s="309"/>
      <c r="D83" s="309"/>
      <c r="E83" s="310"/>
    </row>
    <row r="84" spans="1:5" ht="25.5">
      <c r="A84" s="74">
        <v>70</v>
      </c>
      <c r="B84" s="75" t="s">
        <v>118</v>
      </c>
      <c r="C84" s="78" t="s">
        <v>264</v>
      </c>
      <c r="D84" s="77">
        <v>0</v>
      </c>
      <c r="E84" s="80">
        <f>IF(D84=1,D84*3,0)</f>
        <v>0</v>
      </c>
    </row>
    <row r="85" spans="1:5" ht="13.5" customHeight="1">
      <c r="A85" s="74">
        <v>71</v>
      </c>
      <c r="B85" s="75" t="s">
        <v>119</v>
      </c>
      <c r="C85" s="78" t="s">
        <v>265</v>
      </c>
      <c r="D85" s="77">
        <v>0</v>
      </c>
      <c r="E85" s="80">
        <f>IF(D85=1,D85*3,0)</f>
        <v>0</v>
      </c>
    </row>
    <row r="86" spans="1:5" ht="12.75">
      <c r="A86" s="308" t="s">
        <v>28</v>
      </c>
      <c r="B86" s="309"/>
      <c r="C86" s="309"/>
      <c r="D86" s="309"/>
      <c r="E86" s="310"/>
    </row>
    <row r="87" spans="1:5" ht="25.5">
      <c r="A87" s="74">
        <v>72</v>
      </c>
      <c r="B87" s="75" t="s">
        <v>120</v>
      </c>
      <c r="C87" s="78" t="s">
        <v>266</v>
      </c>
      <c r="D87" s="77">
        <v>0</v>
      </c>
      <c r="E87" s="69">
        <f>IF(D87=1,D87*3,0)</f>
        <v>0</v>
      </c>
    </row>
    <row r="88" spans="1:5" ht="12.75">
      <c r="A88" s="308" t="s">
        <v>29</v>
      </c>
      <c r="B88" s="309"/>
      <c r="C88" s="309"/>
      <c r="D88" s="309"/>
      <c r="E88" s="310"/>
    </row>
    <row r="89" spans="1:5" ht="25.5">
      <c r="A89" s="74">
        <v>73</v>
      </c>
      <c r="B89" s="75" t="s">
        <v>121</v>
      </c>
      <c r="C89" s="78" t="s">
        <v>212</v>
      </c>
      <c r="D89" s="77">
        <v>0</v>
      </c>
      <c r="E89" s="69">
        <f>IF(D89=1,D89*3,0)</f>
        <v>0</v>
      </c>
    </row>
    <row r="90" spans="1:5" ht="13.5" customHeight="1">
      <c r="A90" s="74">
        <v>74</v>
      </c>
      <c r="B90" s="75" t="s">
        <v>142</v>
      </c>
      <c r="C90" s="78" t="s">
        <v>30</v>
      </c>
      <c r="D90" s="77">
        <v>0</v>
      </c>
      <c r="E90" s="69">
        <f>IF(D90=1,D90*3,0)</f>
        <v>0</v>
      </c>
    </row>
    <row r="91" spans="1:5" ht="14.25" customHeight="1">
      <c r="A91" s="74">
        <v>75</v>
      </c>
      <c r="B91" s="75" t="s">
        <v>122</v>
      </c>
      <c r="C91" s="78" t="s">
        <v>267</v>
      </c>
      <c r="D91" s="77">
        <v>0</v>
      </c>
      <c r="E91" s="69">
        <f>IF(D91=1,D91*3,0)</f>
        <v>0</v>
      </c>
    </row>
    <row r="92" spans="1:5" ht="14.25" customHeight="1">
      <c r="A92" s="74">
        <v>76</v>
      </c>
      <c r="B92" s="75" t="s">
        <v>123</v>
      </c>
      <c r="C92" s="78" t="s">
        <v>31</v>
      </c>
      <c r="D92" s="77">
        <v>0</v>
      </c>
      <c r="E92" s="69">
        <f>IF(D92=1,D92*3,0)</f>
        <v>0</v>
      </c>
    </row>
    <row r="93" spans="1:5" ht="12.75">
      <c r="A93" s="308" t="s">
        <v>32</v>
      </c>
      <c r="B93" s="309"/>
      <c r="C93" s="309"/>
      <c r="D93" s="309"/>
      <c r="E93" s="310"/>
    </row>
    <row r="94" spans="1:5" ht="30" customHeight="1">
      <c r="A94" s="74">
        <v>77</v>
      </c>
      <c r="B94" s="75" t="s">
        <v>124</v>
      </c>
      <c r="C94" s="78" t="s">
        <v>33</v>
      </c>
      <c r="D94" s="77">
        <v>0</v>
      </c>
      <c r="E94" s="69">
        <f>IF(D94=1,D94*3,0)</f>
        <v>0</v>
      </c>
    </row>
    <row r="95" spans="1:5" ht="30" customHeight="1">
      <c r="A95" s="74">
        <v>78</v>
      </c>
      <c r="B95" s="75" t="s">
        <v>125</v>
      </c>
      <c r="C95" s="78" t="s">
        <v>34</v>
      </c>
      <c r="D95" s="77">
        <v>0</v>
      </c>
      <c r="E95" s="69">
        <f>IF(D95=1,D95*3,0)</f>
        <v>0</v>
      </c>
    </row>
    <row r="96" spans="1:5" ht="15" customHeight="1">
      <c r="A96" s="308" t="s">
        <v>35</v>
      </c>
      <c r="B96" s="309"/>
      <c r="C96" s="309"/>
      <c r="D96" s="309"/>
      <c r="E96" s="310"/>
    </row>
    <row r="97" spans="1:5" ht="13.5" customHeight="1">
      <c r="A97" s="74">
        <v>79</v>
      </c>
      <c r="B97" s="75" t="s">
        <v>141</v>
      </c>
      <c r="C97" s="78" t="s">
        <v>36</v>
      </c>
      <c r="D97" s="77">
        <v>0</v>
      </c>
      <c r="E97" s="69">
        <f>IF(D97=1,D97*3,0)</f>
        <v>0</v>
      </c>
    </row>
    <row r="98" spans="1:5" ht="13.5" customHeight="1">
      <c r="A98" s="74">
        <v>80</v>
      </c>
      <c r="B98" s="75" t="s">
        <v>126</v>
      </c>
      <c r="C98" s="78" t="s">
        <v>37</v>
      </c>
      <c r="D98" s="77">
        <v>0</v>
      </c>
      <c r="E98" s="69">
        <f>IF(D98=1,D98*3,0)</f>
        <v>0</v>
      </c>
    </row>
    <row r="99" spans="1:5" ht="12.75">
      <c r="A99" s="308" t="s">
        <v>38</v>
      </c>
      <c r="B99" s="309"/>
      <c r="C99" s="309"/>
      <c r="D99" s="309"/>
      <c r="E99" s="310"/>
    </row>
    <row r="100" spans="1:5" ht="25.5">
      <c r="A100" s="74">
        <v>81</v>
      </c>
      <c r="B100" s="75" t="s">
        <v>140</v>
      </c>
      <c r="C100" s="78" t="s">
        <v>39</v>
      </c>
      <c r="D100" s="77">
        <v>0</v>
      </c>
      <c r="E100" s="69">
        <f>IF(D100=1,D100*3,0)</f>
        <v>0</v>
      </c>
    </row>
    <row r="101" spans="1:5" ht="25.5">
      <c r="A101" s="74">
        <v>82</v>
      </c>
      <c r="B101" s="75" t="s">
        <v>127</v>
      </c>
      <c r="C101" s="78" t="s">
        <v>40</v>
      </c>
      <c r="D101" s="77">
        <v>0</v>
      </c>
      <c r="E101" s="69">
        <f>IF(D101=1,D101*3,0)</f>
        <v>0</v>
      </c>
    </row>
    <row r="102" spans="1:5" ht="12.75">
      <c r="A102" s="308" t="s">
        <v>41</v>
      </c>
      <c r="B102" s="309"/>
      <c r="C102" s="309"/>
      <c r="D102" s="309"/>
      <c r="E102" s="310"/>
    </row>
    <row r="103" spans="1:5" ht="25.5">
      <c r="A103" s="74">
        <v>83</v>
      </c>
      <c r="B103" s="75" t="s">
        <v>128</v>
      </c>
      <c r="C103" s="78" t="s">
        <v>268</v>
      </c>
      <c r="D103" s="77">
        <v>0</v>
      </c>
      <c r="E103" s="69">
        <f>IF(D103=1,D103*3,0)</f>
        <v>0</v>
      </c>
    </row>
    <row r="104" spans="1:5" ht="13.5" customHeight="1">
      <c r="A104" s="74">
        <v>84</v>
      </c>
      <c r="B104" s="75" t="s">
        <v>129</v>
      </c>
      <c r="C104" s="78" t="s">
        <v>269</v>
      </c>
      <c r="D104" s="77">
        <v>0</v>
      </c>
      <c r="E104" s="69">
        <f>IF(D104=1,D104*3,0)</f>
        <v>0</v>
      </c>
    </row>
    <row r="105" spans="1:5" ht="12.75">
      <c r="A105" s="308" t="s">
        <v>42</v>
      </c>
      <c r="B105" s="309"/>
      <c r="C105" s="309"/>
      <c r="D105" s="309"/>
      <c r="E105" s="310"/>
    </row>
    <row r="106" spans="1:5" ht="25.5">
      <c r="A106" s="74">
        <v>85</v>
      </c>
      <c r="B106" s="75" t="s">
        <v>139</v>
      </c>
      <c r="C106" s="78" t="s">
        <v>43</v>
      </c>
      <c r="D106" s="77">
        <v>0</v>
      </c>
      <c r="E106" s="69">
        <f>IF(D106=1,D106*3,0)</f>
        <v>0</v>
      </c>
    </row>
    <row r="107" spans="1:5" ht="30" customHeight="1">
      <c r="A107" s="74">
        <v>86</v>
      </c>
      <c r="B107" s="75" t="s">
        <v>138</v>
      </c>
      <c r="C107" s="78" t="s">
        <v>44</v>
      </c>
      <c r="D107" s="77">
        <v>0</v>
      </c>
      <c r="E107" s="69">
        <f>IF(D107=1,D107*3,0)</f>
        <v>0</v>
      </c>
    </row>
    <row r="108" spans="1:5" ht="12.75">
      <c r="A108" s="308" t="s">
        <v>45</v>
      </c>
      <c r="B108" s="309"/>
      <c r="C108" s="309"/>
      <c r="D108" s="309"/>
      <c r="E108" s="310"/>
    </row>
    <row r="109" spans="1:5" ht="25.5">
      <c r="A109" s="74">
        <v>87</v>
      </c>
      <c r="B109" s="75" t="s">
        <v>130</v>
      </c>
      <c r="C109" s="78" t="s">
        <v>46</v>
      </c>
      <c r="D109" s="77">
        <v>0</v>
      </c>
      <c r="E109" s="69">
        <f>IF(D109=1,D109*3,0)</f>
        <v>0</v>
      </c>
    </row>
    <row r="110" spans="1:5" ht="30" customHeight="1">
      <c r="A110" s="74">
        <v>88</v>
      </c>
      <c r="B110" s="75" t="s">
        <v>137</v>
      </c>
      <c r="C110" s="78" t="s">
        <v>47</v>
      </c>
      <c r="D110" s="77">
        <v>0</v>
      </c>
      <c r="E110" s="69">
        <f>IF(D110=1,D110*3,0)</f>
        <v>0</v>
      </c>
    </row>
    <row r="111" spans="1:5" ht="12.75">
      <c r="A111" s="308" t="s">
        <v>48</v>
      </c>
      <c r="B111" s="309"/>
      <c r="C111" s="309"/>
      <c r="D111" s="309"/>
      <c r="E111" s="310"/>
    </row>
    <row r="112" spans="1:5" ht="14.25" customHeight="1">
      <c r="A112" s="74">
        <v>89</v>
      </c>
      <c r="B112" s="75" t="s">
        <v>131</v>
      </c>
      <c r="C112" s="78" t="s">
        <v>270</v>
      </c>
      <c r="D112" s="77">
        <v>0</v>
      </c>
      <c r="E112" s="69">
        <f>IF(D112=1,D112*3,0)</f>
        <v>0</v>
      </c>
    </row>
    <row r="113" spans="1:5" ht="14.25" customHeight="1">
      <c r="A113" s="74">
        <v>90</v>
      </c>
      <c r="B113" s="75" t="s">
        <v>132</v>
      </c>
      <c r="C113" s="78" t="s">
        <v>215</v>
      </c>
      <c r="D113" s="77">
        <v>0</v>
      </c>
      <c r="E113" s="69">
        <f>IF(D113=1,D113*3,0)</f>
        <v>0</v>
      </c>
    </row>
    <row r="114" spans="1:5" ht="12.75">
      <c r="A114" s="312" t="s">
        <v>153</v>
      </c>
      <c r="B114" s="312"/>
      <c r="C114" s="312"/>
      <c r="D114" s="79">
        <f>D84+D85+D87+D89+D90+D91+D92+D94+D95+D97+D98+D100+D101+D103+D104+D106+D107+D109+D110+D112+D113</f>
        <v>0</v>
      </c>
      <c r="E114" s="70">
        <f>E84+E85+E87+E89+E90+E91+E92+E94+E95+E97+E98+E100+E101+E103+E104+E106+E107+E109+E110+E112+E113</f>
        <v>0</v>
      </c>
    </row>
    <row r="115" spans="1:5" ht="12.75">
      <c r="A115" s="311" t="s">
        <v>271</v>
      </c>
      <c r="B115" s="311"/>
      <c r="C115" s="311"/>
      <c r="D115" s="79">
        <f>D18+D50+D81+D114</f>
        <v>0</v>
      </c>
      <c r="E115" s="70">
        <f>E18+E50+E81+E114</f>
        <v>0</v>
      </c>
    </row>
    <row r="116" spans="2:3" ht="12.75">
      <c r="B116" s="257"/>
      <c r="C116" s="257"/>
    </row>
    <row r="117" spans="3:4" ht="12.75">
      <c r="C117" s="147" t="s">
        <v>483</v>
      </c>
      <c r="D117" s="148" t="s">
        <v>475</v>
      </c>
    </row>
    <row r="118" spans="3:4" ht="12.75">
      <c r="C118" s="148" t="s">
        <v>535</v>
      </c>
      <c r="D118" s="242"/>
    </row>
    <row r="119" ht="12.75">
      <c r="C119" s="148" t="str">
        <f>Date_Contact!S21</f>
        <v>se completeaza se completeaza</v>
      </c>
    </row>
    <row r="120" spans="2:3" ht="12.75">
      <c r="B120" s="88"/>
      <c r="C120" s="249" t="s">
        <v>539</v>
      </c>
    </row>
  </sheetData>
  <sheetProtection/>
  <mergeCells count="19">
    <mergeCell ref="A82:E82"/>
    <mergeCell ref="A83:E83"/>
    <mergeCell ref="A86:E86"/>
    <mergeCell ref="A7:E7"/>
    <mergeCell ref="A18:C18"/>
    <mergeCell ref="A19:E19"/>
    <mergeCell ref="A50:C50"/>
    <mergeCell ref="A51:E51"/>
    <mergeCell ref="A81:C81"/>
    <mergeCell ref="A88:E88"/>
    <mergeCell ref="A115:C115"/>
    <mergeCell ref="A99:E99"/>
    <mergeCell ref="A102:E102"/>
    <mergeCell ref="A105:E105"/>
    <mergeCell ref="A108:E108"/>
    <mergeCell ref="A111:E111"/>
    <mergeCell ref="A114:C114"/>
    <mergeCell ref="A93:E93"/>
    <mergeCell ref="A96:E96"/>
  </mergeCells>
  <dataValidations count="2">
    <dataValidation type="whole" allowBlank="1" showInputMessage="1" showErrorMessage="1" promptTitle="Acreditata" prompt="se noteaza cu cifra 1 investigatia acreditata" errorTitle="Eroare" error="Valoarea introdusa nu respecta cerintele solicitate, &#10;0 - neacreditata&#10;1 - acrediata&#10;" sqref="D112:D113 D8:D17 D20:D49 D84:D85 D87 D89:D92 D94:D95 D97:D98 D100:D101 D103:D104 D106:D107 D109:D110 D52:D80">
      <formula1>0</formula1>
      <formula2>1</formula2>
    </dataValidation>
    <dataValidation allowBlank="1" showInputMessage="1" showErrorMessage="1" prompt="Data de forma zz-ll-aaaa" sqref="E5"/>
  </dataValidations>
  <printOptions horizontalCentered="1"/>
  <pageMargins left="0.5905511811023623" right="0.3937007874015748" top="0.5905511811023623" bottom="0.5905511811023623" header="0.31496062992125984" footer="0.31496062992125984"/>
  <pageSetup horizontalDpi="600" verticalDpi="600" orientation="portrait" paperSize="9" scale="75" r:id="rId1"/>
  <rowBreaks count="1" manualBreakCount="1">
    <brk id="6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T1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95" customWidth="1"/>
    <col min="2" max="2" width="7.140625" style="95" customWidth="1"/>
    <col min="3" max="3" width="43.28125" style="36" customWidth="1"/>
    <col min="4" max="4" width="6.140625" style="36" customWidth="1"/>
    <col min="5" max="5" width="5.8515625" style="36" customWidth="1"/>
    <col min="6" max="6" width="7.421875" style="36" bestFit="1" customWidth="1"/>
    <col min="7" max="7" width="6.8515625" style="36" bestFit="1" customWidth="1"/>
    <col min="8" max="8" width="6.421875" style="36" customWidth="1"/>
    <col min="9" max="9" width="5.7109375" style="36" customWidth="1"/>
    <col min="10" max="10" width="5.28125" style="36" customWidth="1"/>
    <col min="11" max="11" width="5.8515625" style="36" customWidth="1"/>
    <col min="12" max="12" width="6.00390625" style="36" customWidth="1"/>
    <col min="13" max="13" width="5.28125" style="36" customWidth="1"/>
    <col min="14" max="14" width="6.28125" style="36" customWidth="1"/>
    <col min="15" max="15" width="6.00390625" style="36" customWidth="1"/>
    <col min="16" max="17" width="9.140625" style="36" customWidth="1"/>
    <col min="18" max="18" width="9.421875" style="36" customWidth="1"/>
    <col min="19" max="19" width="8.421875" style="36" customWidth="1"/>
    <col min="20" max="16384" width="9.140625" style="36" customWidth="1"/>
  </cols>
  <sheetData>
    <row r="1" spans="1:3" ht="12.75">
      <c r="A1" s="116"/>
      <c r="B1" s="36"/>
      <c r="C1" s="117"/>
    </row>
    <row r="2" spans="1:12" ht="12.75">
      <c r="A2" s="116"/>
      <c r="B2" s="36"/>
      <c r="C2" s="233" t="s">
        <v>532</v>
      </c>
      <c r="D2" s="238" t="str">
        <f>Date_Contact!C2</f>
        <v>SC XXX Laborator SRL</v>
      </c>
      <c r="F2" s="178"/>
      <c r="L2" s="147" t="s">
        <v>483</v>
      </c>
    </row>
    <row r="3" spans="1:14" ht="12.75">
      <c r="A3" s="37"/>
      <c r="B3" s="94"/>
      <c r="C3" s="177" t="s">
        <v>531</v>
      </c>
      <c r="D3" s="239" t="str">
        <f>Date_Contact!S5</f>
        <v>Loc.Bucuresti Str.se completeaza Nr.se completeaza</v>
      </c>
      <c r="L3" s="148"/>
      <c r="N3" s="148" t="s">
        <v>535</v>
      </c>
    </row>
    <row r="4" spans="3:19" ht="12.75">
      <c r="C4" s="177" t="s">
        <v>428</v>
      </c>
      <c r="D4" s="239" t="str">
        <f>Date_Contact!S28</f>
        <v>Loc.Bucuresti Str.se completeaza Nr.se completeaza</v>
      </c>
      <c r="L4" s="148"/>
      <c r="N4" s="148" t="str">
        <f>Date_Contact!S21</f>
        <v>se completeaza se completeaza</v>
      </c>
      <c r="O4" s="88"/>
      <c r="P4" s="88"/>
      <c r="Q4" s="88"/>
      <c r="R4" s="177" t="s">
        <v>550</v>
      </c>
      <c r="S4" s="153" t="str">
        <f>Date_Contact!C4</f>
        <v>P0xx</v>
      </c>
    </row>
    <row r="5" spans="3:19" ht="12.75">
      <c r="C5" s="179" t="s">
        <v>162</v>
      </c>
      <c r="L5" s="249"/>
      <c r="M5" s="248" t="s">
        <v>538</v>
      </c>
      <c r="R5" s="88" t="s">
        <v>475</v>
      </c>
      <c r="S5" s="246">
        <f ca="1">TODAY()</f>
        <v>43648</v>
      </c>
    </row>
    <row r="6" spans="1:19" ht="61.5" customHeight="1">
      <c r="A6" s="93" t="s">
        <v>2</v>
      </c>
      <c r="B6" s="93" t="s">
        <v>3</v>
      </c>
      <c r="C6" s="93" t="s">
        <v>4</v>
      </c>
      <c r="D6" s="180">
        <v>43101</v>
      </c>
      <c r="E6" s="180">
        <v>43132</v>
      </c>
      <c r="F6" s="180">
        <v>43160</v>
      </c>
      <c r="G6" s="180">
        <v>43191</v>
      </c>
      <c r="H6" s="180">
        <v>43221</v>
      </c>
      <c r="I6" s="180">
        <v>43252</v>
      </c>
      <c r="J6" s="180">
        <v>43282</v>
      </c>
      <c r="K6" s="180">
        <v>43313</v>
      </c>
      <c r="L6" s="180">
        <v>43344</v>
      </c>
      <c r="M6" s="180">
        <v>43374</v>
      </c>
      <c r="N6" s="180">
        <v>43405</v>
      </c>
      <c r="O6" s="180">
        <v>43435</v>
      </c>
      <c r="P6" s="181" t="s">
        <v>558</v>
      </c>
      <c r="Q6" s="182" t="s">
        <v>145</v>
      </c>
      <c r="R6" s="93" t="s">
        <v>560</v>
      </c>
      <c r="S6" s="93" t="s">
        <v>559</v>
      </c>
    </row>
    <row r="7" spans="1:19" ht="15" customHeight="1">
      <c r="A7" s="316" t="s">
        <v>144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</row>
    <row r="8" spans="1:20" ht="38.25">
      <c r="A8" s="133">
        <v>1</v>
      </c>
      <c r="B8" s="134" t="s">
        <v>50</v>
      </c>
      <c r="C8" s="129" t="s">
        <v>165</v>
      </c>
      <c r="D8" s="183" t="s">
        <v>364</v>
      </c>
      <c r="E8" s="183" t="s">
        <v>364</v>
      </c>
      <c r="F8" s="183" t="s">
        <v>364</v>
      </c>
      <c r="G8" s="183" t="s">
        <v>364</v>
      </c>
      <c r="H8" s="183" t="s">
        <v>364</v>
      </c>
      <c r="I8" s="184" t="s">
        <v>364</v>
      </c>
      <c r="J8" s="183" t="s">
        <v>364</v>
      </c>
      <c r="K8" s="183" t="s">
        <v>364</v>
      </c>
      <c r="L8" s="183" t="s">
        <v>364</v>
      </c>
      <c r="M8" s="183" t="s">
        <v>364</v>
      </c>
      <c r="N8" s="183" t="s">
        <v>364</v>
      </c>
      <c r="O8" s="183" t="s">
        <v>364</v>
      </c>
      <c r="P8" s="185">
        <f aca="true" t="shared" si="0" ref="P8:P17">SUM(D8:O8)</f>
        <v>0</v>
      </c>
      <c r="Q8" s="186">
        <f aca="true" t="shared" si="1" ref="Q8:Q17">IF(P8&gt;=4,4+IF(P8&lt;13,(P8-4)*0.5,8*0.5),0)</f>
        <v>0</v>
      </c>
      <c r="R8" s="183">
        <v>0</v>
      </c>
      <c r="S8" s="187">
        <f>IF(R8&gt;=4,1,0)</f>
        <v>0</v>
      </c>
      <c r="T8" s="173"/>
    </row>
    <row r="9" spans="1:19" ht="14.25" customHeight="1">
      <c r="A9" s="133">
        <v>2</v>
      </c>
      <c r="B9" s="134" t="s">
        <v>51</v>
      </c>
      <c r="C9" s="129" t="s">
        <v>5</v>
      </c>
      <c r="D9" s="188" t="s">
        <v>364</v>
      </c>
      <c r="E9" s="188" t="s">
        <v>364</v>
      </c>
      <c r="F9" s="188" t="s">
        <v>364</v>
      </c>
      <c r="G9" s="188" t="s">
        <v>364</v>
      </c>
      <c r="H9" s="188" t="s">
        <v>364</v>
      </c>
      <c r="I9" s="188" t="s">
        <v>364</v>
      </c>
      <c r="J9" s="188" t="s">
        <v>364</v>
      </c>
      <c r="K9" s="188" t="s">
        <v>364</v>
      </c>
      <c r="L9" s="188" t="s">
        <v>364</v>
      </c>
      <c r="M9" s="188" t="s">
        <v>364</v>
      </c>
      <c r="N9" s="188" t="s">
        <v>364</v>
      </c>
      <c r="O9" s="188" t="s">
        <v>364</v>
      </c>
      <c r="P9" s="185">
        <f t="shared" si="0"/>
        <v>0</v>
      </c>
      <c r="Q9" s="186">
        <f t="shared" si="1"/>
        <v>0</v>
      </c>
      <c r="R9" s="183">
        <v>0</v>
      </c>
      <c r="S9" s="187">
        <f aca="true" t="shared" si="2" ref="S9:S17">IF(R9&gt;=4,1,0)</f>
        <v>0</v>
      </c>
    </row>
    <row r="10" spans="1:19" ht="14.25" customHeight="1">
      <c r="A10" s="133">
        <v>3</v>
      </c>
      <c r="B10" s="134" t="s">
        <v>52</v>
      </c>
      <c r="C10" s="129" t="s">
        <v>166</v>
      </c>
      <c r="D10" s="188" t="s">
        <v>364</v>
      </c>
      <c r="E10" s="188" t="s">
        <v>364</v>
      </c>
      <c r="F10" s="188" t="s">
        <v>364</v>
      </c>
      <c r="G10" s="188" t="s">
        <v>364</v>
      </c>
      <c r="H10" s="188" t="s">
        <v>364</v>
      </c>
      <c r="I10" s="188" t="s">
        <v>364</v>
      </c>
      <c r="J10" s="188" t="s">
        <v>364</v>
      </c>
      <c r="K10" s="188" t="s">
        <v>364</v>
      </c>
      <c r="L10" s="188" t="s">
        <v>364</v>
      </c>
      <c r="M10" s="188" t="s">
        <v>364</v>
      </c>
      <c r="N10" s="188" t="s">
        <v>364</v>
      </c>
      <c r="O10" s="188" t="s">
        <v>364</v>
      </c>
      <c r="P10" s="185">
        <f t="shared" si="0"/>
        <v>0</v>
      </c>
      <c r="Q10" s="186">
        <f t="shared" si="1"/>
        <v>0</v>
      </c>
      <c r="R10" s="183">
        <v>0</v>
      </c>
      <c r="S10" s="187">
        <f t="shared" si="2"/>
        <v>0</v>
      </c>
    </row>
    <row r="11" spans="1:19" ht="15.75" customHeight="1">
      <c r="A11" s="133">
        <v>4</v>
      </c>
      <c r="B11" s="134" t="s">
        <v>53</v>
      </c>
      <c r="C11" s="129" t="s">
        <v>167</v>
      </c>
      <c r="D11" s="188" t="s">
        <v>364</v>
      </c>
      <c r="E11" s="188" t="s">
        <v>364</v>
      </c>
      <c r="F11" s="188" t="s">
        <v>364</v>
      </c>
      <c r="G11" s="188" t="s">
        <v>364</v>
      </c>
      <c r="H11" s="188" t="s">
        <v>364</v>
      </c>
      <c r="I11" s="188" t="s">
        <v>364</v>
      </c>
      <c r="J11" s="188" t="s">
        <v>364</v>
      </c>
      <c r="K11" s="188" t="s">
        <v>364</v>
      </c>
      <c r="L11" s="188" t="s">
        <v>364</v>
      </c>
      <c r="M11" s="188" t="s">
        <v>364</v>
      </c>
      <c r="N11" s="188" t="s">
        <v>364</v>
      </c>
      <c r="O11" s="188" t="s">
        <v>364</v>
      </c>
      <c r="P11" s="185">
        <f t="shared" si="0"/>
        <v>0</v>
      </c>
      <c r="Q11" s="186">
        <f t="shared" si="1"/>
        <v>0</v>
      </c>
      <c r="R11" s="183">
        <v>0</v>
      </c>
      <c r="S11" s="187">
        <f t="shared" si="2"/>
        <v>0</v>
      </c>
    </row>
    <row r="12" spans="1:19" ht="14.25" customHeight="1">
      <c r="A12" s="133">
        <v>5</v>
      </c>
      <c r="B12" s="134" t="s">
        <v>54</v>
      </c>
      <c r="C12" s="129" t="s">
        <v>168</v>
      </c>
      <c r="D12" s="188" t="s">
        <v>364</v>
      </c>
      <c r="E12" s="188" t="s">
        <v>364</v>
      </c>
      <c r="F12" s="188" t="s">
        <v>364</v>
      </c>
      <c r="G12" s="188" t="s">
        <v>364</v>
      </c>
      <c r="H12" s="188" t="s">
        <v>364</v>
      </c>
      <c r="I12" s="188" t="s">
        <v>364</v>
      </c>
      <c r="J12" s="188" t="s">
        <v>364</v>
      </c>
      <c r="K12" s="188" t="s">
        <v>364</v>
      </c>
      <c r="L12" s="188" t="s">
        <v>364</v>
      </c>
      <c r="M12" s="188" t="s">
        <v>364</v>
      </c>
      <c r="N12" s="188" t="s">
        <v>364</v>
      </c>
      <c r="O12" s="188" t="s">
        <v>364</v>
      </c>
      <c r="P12" s="185">
        <f t="shared" si="0"/>
        <v>0</v>
      </c>
      <c r="Q12" s="186">
        <f t="shared" si="1"/>
        <v>0</v>
      </c>
      <c r="R12" s="183">
        <v>0</v>
      </c>
      <c r="S12" s="187">
        <f t="shared" si="2"/>
        <v>0</v>
      </c>
    </row>
    <row r="13" spans="1:19" ht="14.25" customHeight="1">
      <c r="A13" s="133">
        <v>6</v>
      </c>
      <c r="B13" s="134" t="s">
        <v>55</v>
      </c>
      <c r="C13" s="129" t="s">
        <v>169</v>
      </c>
      <c r="D13" s="188" t="s">
        <v>364</v>
      </c>
      <c r="E13" s="188" t="s">
        <v>364</v>
      </c>
      <c r="F13" s="188" t="s">
        <v>364</v>
      </c>
      <c r="G13" s="188" t="s">
        <v>364</v>
      </c>
      <c r="H13" s="188" t="s">
        <v>364</v>
      </c>
      <c r="I13" s="188" t="s">
        <v>364</v>
      </c>
      <c r="J13" s="188" t="s">
        <v>364</v>
      </c>
      <c r="K13" s="188" t="s">
        <v>364</v>
      </c>
      <c r="L13" s="188" t="s">
        <v>364</v>
      </c>
      <c r="M13" s="188" t="s">
        <v>364</v>
      </c>
      <c r="N13" s="188" t="s">
        <v>364</v>
      </c>
      <c r="O13" s="188" t="s">
        <v>364</v>
      </c>
      <c r="P13" s="185">
        <f t="shared" si="0"/>
        <v>0</v>
      </c>
      <c r="Q13" s="186">
        <f t="shared" si="1"/>
        <v>0</v>
      </c>
      <c r="R13" s="183">
        <v>0</v>
      </c>
      <c r="S13" s="187">
        <f t="shared" si="2"/>
        <v>0</v>
      </c>
    </row>
    <row r="14" spans="1:19" ht="14.25" customHeight="1">
      <c r="A14" s="133">
        <v>7</v>
      </c>
      <c r="B14" s="134" t="s">
        <v>56</v>
      </c>
      <c r="C14" s="129" t="s">
        <v>6</v>
      </c>
      <c r="D14" s="188" t="s">
        <v>364</v>
      </c>
      <c r="E14" s="188" t="s">
        <v>364</v>
      </c>
      <c r="F14" s="188" t="s">
        <v>364</v>
      </c>
      <c r="G14" s="188" t="s">
        <v>364</v>
      </c>
      <c r="H14" s="188" t="s">
        <v>364</v>
      </c>
      <c r="I14" s="188" t="s">
        <v>364</v>
      </c>
      <c r="J14" s="188" t="s">
        <v>364</v>
      </c>
      <c r="K14" s="188" t="s">
        <v>364</v>
      </c>
      <c r="L14" s="188" t="s">
        <v>364</v>
      </c>
      <c r="M14" s="188" t="s">
        <v>364</v>
      </c>
      <c r="N14" s="188" t="s">
        <v>364</v>
      </c>
      <c r="O14" s="188" t="s">
        <v>364</v>
      </c>
      <c r="P14" s="185">
        <f t="shared" si="0"/>
        <v>0</v>
      </c>
      <c r="Q14" s="186">
        <f t="shared" si="1"/>
        <v>0</v>
      </c>
      <c r="R14" s="183">
        <v>0</v>
      </c>
      <c r="S14" s="187">
        <f t="shared" si="2"/>
        <v>0</v>
      </c>
    </row>
    <row r="15" spans="1:19" ht="14.25" customHeight="1">
      <c r="A15" s="133">
        <v>8</v>
      </c>
      <c r="B15" s="134" t="s">
        <v>57</v>
      </c>
      <c r="C15" s="129" t="s">
        <v>170</v>
      </c>
      <c r="D15" s="188" t="s">
        <v>364</v>
      </c>
      <c r="E15" s="188" t="s">
        <v>364</v>
      </c>
      <c r="F15" s="188" t="s">
        <v>364</v>
      </c>
      <c r="G15" s="188" t="s">
        <v>364</v>
      </c>
      <c r="H15" s="188" t="s">
        <v>364</v>
      </c>
      <c r="I15" s="188" t="s">
        <v>364</v>
      </c>
      <c r="J15" s="188" t="s">
        <v>364</v>
      </c>
      <c r="K15" s="188" t="s">
        <v>364</v>
      </c>
      <c r="L15" s="188" t="s">
        <v>364</v>
      </c>
      <c r="M15" s="188" t="s">
        <v>364</v>
      </c>
      <c r="N15" s="188" t="s">
        <v>364</v>
      </c>
      <c r="O15" s="188" t="s">
        <v>364</v>
      </c>
      <c r="P15" s="185">
        <f t="shared" si="0"/>
        <v>0</v>
      </c>
      <c r="Q15" s="186">
        <f t="shared" si="1"/>
        <v>0</v>
      </c>
      <c r="R15" s="183">
        <v>0</v>
      </c>
      <c r="S15" s="187">
        <f t="shared" si="2"/>
        <v>0</v>
      </c>
    </row>
    <row r="16" spans="1:19" ht="12.75">
      <c r="A16" s="133">
        <v>9</v>
      </c>
      <c r="B16" s="134" t="s">
        <v>58</v>
      </c>
      <c r="C16" s="129" t="s">
        <v>0</v>
      </c>
      <c r="D16" s="188" t="s">
        <v>364</v>
      </c>
      <c r="E16" s="188" t="s">
        <v>364</v>
      </c>
      <c r="F16" s="188" t="s">
        <v>364</v>
      </c>
      <c r="G16" s="188" t="s">
        <v>364</v>
      </c>
      <c r="H16" s="188" t="s">
        <v>364</v>
      </c>
      <c r="I16" s="188" t="s">
        <v>364</v>
      </c>
      <c r="J16" s="188" t="s">
        <v>364</v>
      </c>
      <c r="K16" s="188" t="s">
        <v>364</v>
      </c>
      <c r="L16" s="188" t="s">
        <v>364</v>
      </c>
      <c r="M16" s="188" t="s">
        <v>364</v>
      </c>
      <c r="N16" s="188" t="s">
        <v>364</v>
      </c>
      <c r="O16" s="188" t="s">
        <v>364</v>
      </c>
      <c r="P16" s="185">
        <f t="shared" si="0"/>
        <v>0</v>
      </c>
      <c r="Q16" s="186">
        <f t="shared" si="1"/>
        <v>0</v>
      </c>
      <c r="R16" s="183">
        <v>0</v>
      </c>
      <c r="S16" s="187">
        <f t="shared" si="2"/>
        <v>0</v>
      </c>
    </row>
    <row r="17" spans="1:19" ht="14.25" customHeight="1">
      <c r="A17" s="133">
        <v>10</v>
      </c>
      <c r="B17" s="134" t="s">
        <v>59</v>
      </c>
      <c r="C17" s="129" t="s">
        <v>171</v>
      </c>
      <c r="D17" s="188" t="s">
        <v>364</v>
      </c>
      <c r="E17" s="188" t="s">
        <v>364</v>
      </c>
      <c r="F17" s="188" t="s">
        <v>364</v>
      </c>
      <c r="G17" s="188" t="s">
        <v>364</v>
      </c>
      <c r="H17" s="188" t="s">
        <v>364</v>
      </c>
      <c r="I17" s="188" t="s">
        <v>364</v>
      </c>
      <c r="J17" s="188" t="s">
        <v>364</v>
      </c>
      <c r="K17" s="188" t="s">
        <v>364</v>
      </c>
      <c r="L17" s="188" t="s">
        <v>364</v>
      </c>
      <c r="M17" s="188" t="s">
        <v>364</v>
      </c>
      <c r="N17" s="188" t="s">
        <v>364</v>
      </c>
      <c r="O17" s="188" t="s">
        <v>364</v>
      </c>
      <c r="P17" s="185">
        <f t="shared" si="0"/>
        <v>0</v>
      </c>
      <c r="Q17" s="186">
        <f t="shared" si="1"/>
        <v>0</v>
      </c>
      <c r="R17" s="183">
        <v>0</v>
      </c>
      <c r="S17" s="187">
        <f t="shared" si="2"/>
        <v>0</v>
      </c>
    </row>
    <row r="18" spans="1:19" ht="14.25" customHeight="1">
      <c r="A18" s="322" t="s">
        <v>150</v>
      </c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4"/>
      <c r="P18" s="189">
        <f>SUM(P8:P17)</f>
        <v>0</v>
      </c>
      <c r="Q18" s="190">
        <f>SUM(Q8:Q17)</f>
        <v>0</v>
      </c>
      <c r="R18" s="191">
        <f>SUM(R8:R17)</f>
        <v>0</v>
      </c>
      <c r="S18" s="191">
        <f>SUM(S8:S17)</f>
        <v>0</v>
      </c>
    </row>
    <row r="19" spans="1:19" ht="15" customHeight="1">
      <c r="A19" s="316" t="s">
        <v>146</v>
      </c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</row>
    <row r="20" spans="1:19" ht="14.25" customHeight="1">
      <c r="A20" s="133">
        <v>11</v>
      </c>
      <c r="B20" s="134" t="s">
        <v>60</v>
      </c>
      <c r="C20" s="135" t="s">
        <v>172</v>
      </c>
      <c r="D20" s="188" t="s">
        <v>364</v>
      </c>
      <c r="E20" s="188" t="s">
        <v>364</v>
      </c>
      <c r="F20" s="188" t="s">
        <v>364</v>
      </c>
      <c r="G20" s="188" t="s">
        <v>364</v>
      </c>
      <c r="H20" s="188" t="s">
        <v>364</v>
      </c>
      <c r="I20" s="188" t="s">
        <v>364</v>
      </c>
      <c r="J20" s="188" t="s">
        <v>364</v>
      </c>
      <c r="K20" s="188" t="s">
        <v>364</v>
      </c>
      <c r="L20" s="188" t="s">
        <v>364</v>
      </c>
      <c r="M20" s="188" t="s">
        <v>364</v>
      </c>
      <c r="N20" s="188" t="s">
        <v>364</v>
      </c>
      <c r="O20" s="188" t="s">
        <v>364</v>
      </c>
      <c r="P20" s="187">
        <f aca="true" t="shared" si="3" ref="P20:P49">SUM(D20:O20)</f>
        <v>0</v>
      </c>
      <c r="Q20" s="186">
        <f aca="true" t="shared" si="4" ref="Q20:Q49">IF(P20&gt;=4,4+IF(P20&lt;13,(P20-4)*0.5,8*0.5),0)</f>
        <v>0</v>
      </c>
      <c r="R20" s="183">
        <v>0</v>
      </c>
      <c r="S20" s="187">
        <f aca="true" t="shared" si="5" ref="S20:S49">IF(R20&gt;=4,1,0)</f>
        <v>0</v>
      </c>
    </row>
    <row r="21" spans="1:19" ht="14.25" customHeight="1">
      <c r="A21" s="133">
        <v>12</v>
      </c>
      <c r="B21" s="134" t="s">
        <v>61</v>
      </c>
      <c r="C21" s="135" t="s">
        <v>173</v>
      </c>
      <c r="D21" s="188" t="s">
        <v>364</v>
      </c>
      <c r="E21" s="188" t="s">
        <v>364</v>
      </c>
      <c r="F21" s="188" t="s">
        <v>364</v>
      </c>
      <c r="G21" s="188" t="s">
        <v>364</v>
      </c>
      <c r="H21" s="188" t="s">
        <v>364</v>
      </c>
      <c r="I21" s="188" t="s">
        <v>364</v>
      </c>
      <c r="J21" s="188" t="s">
        <v>364</v>
      </c>
      <c r="K21" s="188" t="s">
        <v>364</v>
      </c>
      <c r="L21" s="188" t="s">
        <v>364</v>
      </c>
      <c r="M21" s="188" t="s">
        <v>364</v>
      </c>
      <c r="N21" s="188" t="s">
        <v>364</v>
      </c>
      <c r="O21" s="188" t="s">
        <v>364</v>
      </c>
      <c r="P21" s="187">
        <f t="shared" si="3"/>
        <v>0</v>
      </c>
      <c r="Q21" s="186">
        <f t="shared" si="4"/>
        <v>0</v>
      </c>
      <c r="R21" s="183">
        <v>0</v>
      </c>
      <c r="S21" s="187">
        <f t="shared" si="5"/>
        <v>0</v>
      </c>
    </row>
    <row r="22" spans="1:19" ht="14.25" customHeight="1">
      <c r="A22" s="133">
        <v>13</v>
      </c>
      <c r="B22" s="134" t="s">
        <v>62</v>
      </c>
      <c r="C22" s="135" t="s">
        <v>7</v>
      </c>
      <c r="D22" s="188" t="s">
        <v>364</v>
      </c>
      <c r="E22" s="188" t="s">
        <v>364</v>
      </c>
      <c r="F22" s="188" t="s">
        <v>364</v>
      </c>
      <c r="G22" s="188" t="s">
        <v>364</v>
      </c>
      <c r="H22" s="188" t="s">
        <v>364</v>
      </c>
      <c r="I22" s="188" t="s">
        <v>364</v>
      </c>
      <c r="J22" s="188" t="s">
        <v>364</v>
      </c>
      <c r="K22" s="188" t="s">
        <v>364</v>
      </c>
      <c r="L22" s="188" t="s">
        <v>364</v>
      </c>
      <c r="M22" s="188" t="s">
        <v>364</v>
      </c>
      <c r="N22" s="188" t="s">
        <v>364</v>
      </c>
      <c r="O22" s="188" t="s">
        <v>364</v>
      </c>
      <c r="P22" s="187">
        <f t="shared" si="3"/>
        <v>0</v>
      </c>
      <c r="Q22" s="186">
        <f t="shared" si="4"/>
        <v>0</v>
      </c>
      <c r="R22" s="183">
        <v>0</v>
      </c>
      <c r="S22" s="187">
        <f t="shared" si="5"/>
        <v>0</v>
      </c>
    </row>
    <row r="23" spans="1:19" ht="14.25" customHeight="1">
      <c r="A23" s="133">
        <v>14</v>
      </c>
      <c r="B23" s="134" t="s">
        <v>63</v>
      </c>
      <c r="C23" s="135" t="s">
        <v>174</v>
      </c>
      <c r="D23" s="188" t="s">
        <v>364</v>
      </c>
      <c r="E23" s="188" t="s">
        <v>364</v>
      </c>
      <c r="F23" s="188" t="s">
        <v>364</v>
      </c>
      <c r="G23" s="188" t="s">
        <v>364</v>
      </c>
      <c r="H23" s="188" t="s">
        <v>364</v>
      </c>
      <c r="I23" s="188" t="s">
        <v>364</v>
      </c>
      <c r="J23" s="188" t="s">
        <v>364</v>
      </c>
      <c r="K23" s="188" t="s">
        <v>364</v>
      </c>
      <c r="L23" s="188" t="s">
        <v>364</v>
      </c>
      <c r="M23" s="188" t="s">
        <v>364</v>
      </c>
      <c r="N23" s="188" t="s">
        <v>364</v>
      </c>
      <c r="O23" s="188" t="s">
        <v>364</v>
      </c>
      <c r="P23" s="187">
        <f t="shared" si="3"/>
        <v>0</v>
      </c>
      <c r="Q23" s="186">
        <f t="shared" si="4"/>
        <v>0</v>
      </c>
      <c r="R23" s="183">
        <v>0</v>
      </c>
      <c r="S23" s="187">
        <f t="shared" si="5"/>
        <v>0</v>
      </c>
    </row>
    <row r="24" spans="1:19" ht="14.25" customHeight="1">
      <c r="A24" s="133">
        <v>15</v>
      </c>
      <c r="B24" s="134" t="s">
        <v>64</v>
      </c>
      <c r="C24" s="135" t="s">
        <v>175</v>
      </c>
      <c r="D24" s="188" t="s">
        <v>364</v>
      </c>
      <c r="E24" s="188" t="s">
        <v>364</v>
      </c>
      <c r="F24" s="188" t="s">
        <v>364</v>
      </c>
      <c r="G24" s="188" t="s">
        <v>364</v>
      </c>
      <c r="H24" s="188" t="s">
        <v>364</v>
      </c>
      <c r="I24" s="188" t="s">
        <v>364</v>
      </c>
      <c r="J24" s="188" t="s">
        <v>364</v>
      </c>
      <c r="K24" s="188" t="s">
        <v>364</v>
      </c>
      <c r="L24" s="188" t="s">
        <v>364</v>
      </c>
      <c r="M24" s="188" t="s">
        <v>364</v>
      </c>
      <c r="N24" s="188" t="s">
        <v>364</v>
      </c>
      <c r="O24" s="188" t="s">
        <v>364</v>
      </c>
      <c r="P24" s="187">
        <f t="shared" si="3"/>
        <v>0</v>
      </c>
      <c r="Q24" s="186">
        <f t="shared" si="4"/>
        <v>0</v>
      </c>
      <c r="R24" s="183">
        <v>0</v>
      </c>
      <c r="S24" s="187">
        <f t="shared" si="5"/>
        <v>0</v>
      </c>
    </row>
    <row r="25" spans="1:19" ht="14.25" customHeight="1">
      <c r="A25" s="133">
        <v>16</v>
      </c>
      <c r="B25" s="134" t="s">
        <v>65</v>
      </c>
      <c r="C25" s="135" t="s">
        <v>176</v>
      </c>
      <c r="D25" s="188" t="s">
        <v>364</v>
      </c>
      <c r="E25" s="188" t="s">
        <v>364</v>
      </c>
      <c r="F25" s="188" t="s">
        <v>364</v>
      </c>
      <c r="G25" s="188" t="s">
        <v>364</v>
      </c>
      <c r="H25" s="188" t="s">
        <v>364</v>
      </c>
      <c r="I25" s="188" t="s">
        <v>364</v>
      </c>
      <c r="J25" s="188" t="s">
        <v>364</v>
      </c>
      <c r="K25" s="188" t="s">
        <v>364</v>
      </c>
      <c r="L25" s="188" t="s">
        <v>364</v>
      </c>
      <c r="M25" s="188" t="s">
        <v>364</v>
      </c>
      <c r="N25" s="188" t="s">
        <v>364</v>
      </c>
      <c r="O25" s="188" t="s">
        <v>364</v>
      </c>
      <c r="P25" s="187">
        <f t="shared" si="3"/>
        <v>0</v>
      </c>
      <c r="Q25" s="186">
        <f t="shared" si="4"/>
        <v>0</v>
      </c>
      <c r="R25" s="183">
        <v>0</v>
      </c>
      <c r="S25" s="187">
        <f t="shared" si="5"/>
        <v>0</v>
      </c>
    </row>
    <row r="26" spans="1:19" ht="14.25" customHeight="1">
      <c r="A26" s="133">
        <v>17</v>
      </c>
      <c r="B26" s="134" t="s">
        <v>66</v>
      </c>
      <c r="C26" s="135" t="s">
        <v>177</v>
      </c>
      <c r="D26" s="188" t="s">
        <v>364</v>
      </c>
      <c r="E26" s="188" t="s">
        <v>364</v>
      </c>
      <c r="F26" s="188" t="s">
        <v>364</v>
      </c>
      <c r="G26" s="188" t="s">
        <v>364</v>
      </c>
      <c r="H26" s="188" t="s">
        <v>364</v>
      </c>
      <c r="I26" s="188" t="s">
        <v>364</v>
      </c>
      <c r="J26" s="188" t="s">
        <v>364</v>
      </c>
      <c r="K26" s="188" t="s">
        <v>364</v>
      </c>
      <c r="L26" s="188" t="s">
        <v>364</v>
      </c>
      <c r="M26" s="188" t="s">
        <v>364</v>
      </c>
      <c r="N26" s="188" t="s">
        <v>364</v>
      </c>
      <c r="O26" s="188" t="s">
        <v>364</v>
      </c>
      <c r="P26" s="187">
        <f t="shared" si="3"/>
        <v>0</v>
      </c>
      <c r="Q26" s="186">
        <f t="shared" si="4"/>
        <v>0</v>
      </c>
      <c r="R26" s="183">
        <v>0</v>
      </c>
      <c r="S26" s="187">
        <f t="shared" si="5"/>
        <v>0</v>
      </c>
    </row>
    <row r="27" spans="1:19" ht="14.25" customHeight="1">
      <c r="A27" s="133">
        <v>18</v>
      </c>
      <c r="B27" s="134" t="s">
        <v>67</v>
      </c>
      <c r="C27" s="135" t="s">
        <v>178</v>
      </c>
      <c r="D27" s="188" t="s">
        <v>364</v>
      </c>
      <c r="E27" s="188" t="s">
        <v>364</v>
      </c>
      <c r="F27" s="188" t="s">
        <v>364</v>
      </c>
      <c r="G27" s="188" t="s">
        <v>364</v>
      </c>
      <c r="H27" s="188" t="s">
        <v>364</v>
      </c>
      <c r="I27" s="188" t="s">
        <v>364</v>
      </c>
      <c r="J27" s="188" t="s">
        <v>364</v>
      </c>
      <c r="K27" s="188" t="s">
        <v>364</v>
      </c>
      <c r="L27" s="188" t="s">
        <v>364</v>
      </c>
      <c r="M27" s="188" t="s">
        <v>364</v>
      </c>
      <c r="N27" s="188" t="s">
        <v>364</v>
      </c>
      <c r="O27" s="188" t="s">
        <v>364</v>
      </c>
      <c r="P27" s="187">
        <f t="shared" si="3"/>
        <v>0</v>
      </c>
      <c r="Q27" s="186">
        <f t="shared" si="4"/>
        <v>0</v>
      </c>
      <c r="R27" s="183">
        <v>0</v>
      </c>
      <c r="S27" s="187">
        <f t="shared" si="5"/>
        <v>0</v>
      </c>
    </row>
    <row r="28" spans="1:19" ht="14.25" customHeight="1">
      <c r="A28" s="133">
        <v>19</v>
      </c>
      <c r="B28" s="134" t="s">
        <v>68</v>
      </c>
      <c r="C28" s="135" t="s">
        <v>179</v>
      </c>
      <c r="D28" s="188" t="s">
        <v>364</v>
      </c>
      <c r="E28" s="188" t="s">
        <v>364</v>
      </c>
      <c r="F28" s="188" t="s">
        <v>364</v>
      </c>
      <c r="G28" s="188" t="s">
        <v>364</v>
      </c>
      <c r="H28" s="188" t="s">
        <v>364</v>
      </c>
      <c r="I28" s="188" t="s">
        <v>364</v>
      </c>
      <c r="J28" s="188" t="s">
        <v>364</v>
      </c>
      <c r="K28" s="188" t="s">
        <v>364</v>
      </c>
      <c r="L28" s="188" t="s">
        <v>364</v>
      </c>
      <c r="M28" s="188" t="s">
        <v>364</v>
      </c>
      <c r="N28" s="188" t="s">
        <v>364</v>
      </c>
      <c r="O28" s="188" t="s">
        <v>364</v>
      </c>
      <c r="P28" s="187">
        <f t="shared" si="3"/>
        <v>0</v>
      </c>
      <c r="Q28" s="186">
        <f t="shared" si="4"/>
        <v>0</v>
      </c>
      <c r="R28" s="183">
        <v>0</v>
      </c>
      <c r="S28" s="187">
        <f t="shared" si="5"/>
        <v>0</v>
      </c>
    </row>
    <row r="29" spans="1:19" ht="14.25" customHeight="1">
      <c r="A29" s="133">
        <v>20</v>
      </c>
      <c r="B29" s="134" t="s">
        <v>69</v>
      </c>
      <c r="C29" s="135" t="s">
        <v>180</v>
      </c>
      <c r="D29" s="188" t="s">
        <v>364</v>
      </c>
      <c r="E29" s="188" t="s">
        <v>364</v>
      </c>
      <c r="F29" s="188" t="s">
        <v>364</v>
      </c>
      <c r="G29" s="188" t="s">
        <v>364</v>
      </c>
      <c r="H29" s="188" t="s">
        <v>364</v>
      </c>
      <c r="I29" s="188" t="s">
        <v>364</v>
      </c>
      <c r="J29" s="188" t="s">
        <v>364</v>
      </c>
      <c r="K29" s="188" t="s">
        <v>364</v>
      </c>
      <c r="L29" s="188" t="s">
        <v>364</v>
      </c>
      <c r="M29" s="188" t="s">
        <v>364</v>
      </c>
      <c r="N29" s="188" t="s">
        <v>364</v>
      </c>
      <c r="O29" s="188" t="s">
        <v>364</v>
      </c>
      <c r="P29" s="187">
        <f t="shared" si="3"/>
        <v>0</v>
      </c>
      <c r="Q29" s="186">
        <f t="shared" si="4"/>
        <v>0</v>
      </c>
      <c r="R29" s="183">
        <v>0</v>
      </c>
      <c r="S29" s="187">
        <f t="shared" si="5"/>
        <v>0</v>
      </c>
    </row>
    <row r="30" spans="1:19" ht="14.25" customHeight="1">
      <c r="A30" s="133">
        <v>21</v>
      </c>
      <c r="B30" s="134" t="s">
        <v>70</v>
      </c>
      <c r="C30" s="135" t="s">
        <v>181</v>
      </c>
      <c r="D30" s="188" t="s">
        <v>364</v>
      </c>
      <c r="E30" s="188" t="s">
        <v>364</v>
      </c>
      <c r="F30" s="188" t="s">
        <v>364</v>
      </c>
      <c r="G30" s="188" t="s">
        <v>364</v>
      </c>
      <c r="H30" s="188" t="s">
        <v>364</v>
      </c>
      <c r="I30" s="188" t="s">
        <v>364</v>
      </c>
      <c r="J30" s="188" t="s">
        <v>364</v>
      </c>
      <c r="K30" s="188" t="s">
        <v>364</v>
      </c>
      <c r="L30" s="188" t="s">
        <v>364</v>
      </c>
      <c r="M30" s="188" t="s">
        <v>364</v>
      </c>
      <c r="N30" s="188" t="s">
        <v>364</v>
      </c>
      <c r="O30" s="188" t="s">
        <v>364</v>
      </c>
      <c r="P30" s="187">
        <f t="shared" si="3"/>
        <v>0</v>
      </c>
      <c r="Q30" s="186">
        <f t="shared" si="4"/>
        <v>0</v>
      </c>
      <c r="R30" s="183">
        <v>0</v>
      </c>
      <c r="S30" s="187">
        <f t="shared" si="5"/>
        <v>0</v>
      </c>
    </row>
    <row r="31" spans="1:19" ht="14.25" customHeight="1">
      <c r="A31" s="133">
        <v>22</v>
      </c>
      <c r="B31" s="134" t="s">
        <v>71</v>
      </c>
      <c r="C31" s="135" t="s">
        <v>182</v>
      </c>
      <c r="D31" s="188" t="s">
        <v>364</v>
      </c>
      <c r="E31" s="188" t="s">
        <v>364</v>
      </c>
      <c r="F31" s="188" t="s">
        <v>364</v>
      </c>
      <c r="G31" s="188" t="s">
        <v>364</v>
      </c>
      <c r="H31" s="188" t="s">
        <v>364</v>
      </c>
      <c r="I31" s="188" t="s">
        <v>364</v>
      </c>
      <c r="J31" s="188" t="s">
        <v>364</v>
      </c>
      <c r="K31" s="188" t="s">
        <v>364</v>
      </c>
      <c r="L31" s="188" t="s">
        <v>364</v>
      </c>
      <c r="M31" s="188" t="s">
        <v>364</v>
      </c>
      <c r="N31" s="188" t="s">
        <v>364</v>
      </c>
      <c r="O31" s="188" t="s">
        <v>364</v>
      </c>
      <c r="P31" s="187">
        <f t="shared" si="3"/>
        <v>0</v>
      </c>
      <c r="Q31" s="186">
        <f t="shared" si="4"/>
        <v>0</v>
      </c>
      <c r="R31" s="183">
        <v>0</v>
      </c>
      <c r="S31" s="187">
        <f t="shared" si="5"/>
        <v>0</v>
      </c>
    </row>
    <row r="32" spans="1:19" ht="14.25" customHeight="1">
      <c r="A32" s="133">
        <v>23</v>
      </c>
      <c r="B32" s="134" t="s">
        <v>72</v>
      </c>
      <c r="C32" s="135" t="s">
        <v>183</v>
      </c>
      <c r="D32" s="188" t="s">
        <v>364</v>
      </c>
      <c r="E32" s="188" t="s">
        <v>364</v>
      </c>
      <c r="F32" s="188" t="s">
        <v>364</v>
      </c>
      <c r="G32" s="188" t="s">
        <v>364</v>
      </c>
      <c r="H32" s="188" t="s">
        <v>364</v>
      </c>
      <c r="I32" s="188" t="s">
        <v>364</v>
      </c>
      <c r="J32" s="188" t="s">
        <v>364</v>
      </c>
      <c r="K32" s="188" t="s">
        <v>364</v>
      </c>
      <c r="L32" s="188" t="s">
        <v>364</v>
      </c>
      <c r="M32" s="188" t="s">
        <v>364</v>
      </c>
      <c r="N32" s="188" t="s">
        <v>364</v>
      </c>
      <c r="O32" s="188" t="s">
        <v>364</v>
      </c>
      <c r="P32" s="187">
        <f t="shared" si="3"/>
        <v>0</v>
      </c>
      <c r="Q32" s="186">
        <f t="shared" si="4"/>
        <v>0</v>
      </c>
      <c r="R32" s="183">
        <v>0</v>
      </c>
      <c r="S32" s="187">
        <f t="shared" si="5"/>
        <v>0</v>
      </c>
    </row>
    <row r="33" spans="1:19" ht="12.75">
      <c r="A33" s="133">
        <v>24</v>
      </c>
      <c r="B33" s="134" t="s">
        <v>73</v>
      </c>
      <c r="C33" s="135" t="s">
        <v>184</v>
      </c>
      <c r="D33" s="188" t="s">
        <v>364</v>
      </c>
      <c r="E33" s="188" t="s">
        <v>364</v>
      </c>
      <c r="F33" s="188" t="s">
        <v>364</v>
      </c>
      <c r="G33" s="188" t="s">
        <v>364</v>
      </c>
      <c r="H33" s="188" t="s">
        <v>364</v>
      </c>
      <c r="I33" s="188" t="s">
        <v>364</v>
      </c>
      <c r="J33" s="188" t="s">
        <v>364</v>
      </c>
      <c r="K33" s="188" t="s">
        <v>364</v>
      </c>
      <c r="L33" s="188" t="s">
        <v>364</v>
      </c>
      <c r="M33" s="188" t="s">
        <v>364</v>
      </c>
      <c r="N33" s="188" t="s">
        <v>364</v>
      </c>
      <c r="O33" s="188" t="s">
        <v>364</v>
      </c>
      <c r="P33" s="187">
        <f t="shared" si="3"/>
        <v>0</v>
      </c>
      <c r="Q33" s="186">
        <f t="shared" si="4"/>
        <v>0</v>
      </c>
      <c r="R33" s="183">
        <v>0</v>
      </c>
      <c r="S33" s="187">
        <f t="shared" si="5"/>
        <v>0</v>
      </c>
    </row>
    <row r="34" spans="1:19" ht="14.25" customHeight="1">
      <c r="A34" s="133">
        <v>25</v>
      </c>
      <c r="B34" s="134" t="s">
        <v>74</v>
      </c>
      <c r="C34" s="135" t="s">
        <v>185</v>
      </c>
      <c r="D34" s="188" t="s">
        <v>364</v>
      </c>
      <c r="E34" s="188" t="s">
        <v>364</v>
      </c>
      <c r="F34" s="188" t="s">
        <v>364</v>
      </c>
      <c r="G34" s="188" t="s">
        <v>364</v>
      </c>
      <c r="H34" s="188" t="s">
        <v>364</v>
      </c>
      <c r="I34" s="188" t="s">
        <v>364</v>
      </c>
      <c r="J34" s="188" t="s">
        <v>364</v>
      </c>
      <c r="K34" s="188" t="s">
        <v>364</v>
      </c>
      <c r="L34" s="188" t="s">
        <v>364</v>
      </c>
      <c r="M34" s="188" t="s">
        <v>364</v>
      </c>
      <c r="N34" s="188" t="s">
        <v>364</v>
      </c>
      <c r="O34" s="188" t="s">
        <v>364</v>
      </c>
      <c r="P34" s="187">
        <f t="shared" si="3"/>
        <v>0</v>
      </c>
      <c r="Q34" s="186">
        <f t="shared" si="4"/>
        <v>0</v>
      </c>
      <c r="R34" s="183">
        <v>0</v>
      </c>
      <c r="S34" s="187">
        <f t="shared" si="5"/>
        <v>0</v>
      </c>
    </row>
    <row r="35" spans="1:19" ht="14.25" customHeight="1">
      <c r="A35" s="133">
        <v>26</v>
      </c>
      <c r="B35" s="134" t="s">
        <v>75</v>
      </c>
      <c r="C35" s="135" t="s">
        <v>8</v>
      </c>
      <c r="D35" s="188" t="s">
        <v>364</v>
      </c>
      <c r="E35" s="188" t="s">
        <v>364</v>
      </c>
      <c r="F35" s="188" t="s">
        <v>364</v>
      </c>
      <c r="G35" s="188" t="s">
        <v>364</v>
      </c>
      <c r="H35" s="188" t="s">
        <v>364</v>
      </c>
      <c r="I35" s="188" t="s">
        <v>364</v>
      </c>
      <c r="J35" s="188" t="s">
        <v>364</v>
      </c>
      <c r="K35" s="188" t="s">
        <v>364</v>
      </c>
      <c r="L35" s="188" t="s">
        <v>364</v>
      </c>
      <c r="M35" s="188" t="s">
        <v>364</v>
      </c>
      <c r="N35" s="188" t="s">
        <v>364</v>
      </c>
      <c r="O35" s="188" t="s">
        <v>364</v>
      </c>
      <c r="P35" s="187">
        <f t="shared" si="3"/>
        <v>0</v>
      </c>
      <c r="Q35" s="186">
        <f t="shared" si="4"/>
        <v>0</v>
      </c>
      <c r="R35" s="183">
        <v>0</v>
      </c>
      <c r="S35" s="187">
        <f t="shared" si="5"/>
        <v>0</v>
      </c>
    </row>
    <row r="36" spans="1:19" ht="14.25" customHeight="1">
      <c r="A36" s="133">
        <v>27</v>
      </c>
      <c r="B36" s="134" t="s">
        <v>76</v>
      </c>
      <c r="C36" s="135" t="s">
        <v>9</v>
      </c>
      <c r="D36" s="188" t="s">
        <v>364</v>
      </c>
      <c r="E36" s="188" t="s">
        <v>364</v>
      </c>
      <c r="F36" s="188" t="s">
        <v>364</v>
      </c>
      <c r="G36" s="188" t="s">
        <v>364</v>
      </c>
      <c r="H36" s="188" t="s">
        <v>364</v>
      </c>
      <c r="I36" s="188" t="s">
        <v>364</v>
      </c>
      <c r="J36" s="188" t="s">
        <v>364</v>
      </c>
      <c r="K36" s="188" t="s">
        <v>364</v>
      </c>
      <c r="L36" s="188" t="s">
        <v>364</v>
      </c>
      <c r="M36" s="188" t="s">
        <v>364</v>
      </c>
      <c r="N36" s="188" t="s">
        <v>364</v>
      </c>
      <c r="O36" s="188" t="s">
        <v>364</v>
      </c>
      <c r="P36" s="187">
        <f t="shared" si="3"/>
        <v>0</v>
      </c>
      <c r="Q36" s="186">
        <f t="shared" si="4"/>
        <v>0</v>
      </c>
      <c r="R36" s="183">
        <v>0</v>
      </c>
      <c r="S36" s="187">
        <f t="shared" si="5"/>
        <v>0</v>
      </c>
    </row>
    <row r="37" spans="1:19" ht="14.25" customHeight="1">
      <c r="A37" s="133">
        <v>28</v>
      </c>
      <c r="B37" s="134" t="s">
        <v>77</v>
      </c>
      <c r="C37" s="135" t="s">
        <v>186</v>
      </c>
      <c r="D37" s="188" t="s">
        <v>364</v>
      </c>
      <c r="E37" s="188" t="s">
        <v>364</v>
      </c>
      <c r="F37" s="188" t="s">
        <v>364</v>
      </c>
      <c r="G37" s="188" t="s">
        <v>364</v>
      </c>
      <c r="H37" s="188" t="s">
        <v>364</v>
      </c>
      <c r="I37" s="188" t="s">
        <v>364</v>
      </c>
      <c r="J37" s="188" t="s">
        <v>364</v>
      </c>
      <c r="K37" s="188" t="s">
        <v>364</v>
      </c>
      <c r="L37" s="188" t="s">
        <v>364</v>
      </c>
      <c r="M37" s="188" t="s">
        <v>364</v>
      </c>
      <c r="N37" s="188" t="s">
        <v>364</v>
      </c>
      <c r="O37" s="188" t="s">
        <v>364</v>
      </c>
      <c r="P37" s="187">
        <f t="shared" si="3"/>
        <v>0</v>
      </c>
      <c r="Q37" s="186">
        <f t="shared" si="4"/>
        <v>0</v>
      </c>
      <c r="R37" s="183">
        <v>0</v>
      </c>
      <c r="S37" s="187">
        <f t="shared" si="5"/>
        <v>0</v>
      </c>
    </row>
    <row r="38" spans="1:19" ht="14.25" customHeight="1">
      <c r="A38" s="133">
        <v>29</v>
      </c>
      <c r="B38" s="134" t="s">
        <v>78</v>
      </c>
      <c r="C38" s="135" t="s">
        <v>187</v>
      </c>
      <c r="D38" s="188" t="s">
        <v>364</v>
      </c>
      <c r="E38" s="188" t="s">
        <v>364</v>
      </c>
      <c r="F38" s="188" t="s">
        <v>364</v>
      </c>
      <c r="G38" s="188" t="s">
        <v>364</v>
      </c>
      <c r="H38" s="188" t="s">
        <v>364</v>
      </c>
      <c r="I38" s="188" t="s">
        <v>364</v>
      </c>
      <c r="J38" s="188" t="s">
        <v>364</v>
      </c>
      <c r="K38" s="188" t="s">
        <v>364</v>
      </c>
      <c r="L38" s="188" t="s">
        <v>364</v>
      </c>
      <c r="M38" s="188" t="s">
        <v>364</v>
      </c>
      <c r="N38" s="188" t="s">
        <v>364</v>
      </c>
      <c r="O38" s="188" t="s">
        <v>364</v>
      </c>
      <c r="P38" s="187">
        <f t="shared" si="3"/>
        <v>0</v>
      </c>
      <c r="Q38" s="186">
        <f t="shared" si="4"/>
        <v>0</v>
      </c>
      <c r="R38" s="183">
        <v>0</v>
      </c>
      <c r="S38" s="187">
        <f t="shared" si="5"/>
        <v>0</v>
      </c>
    </row>
    <row r="39" spans="1:19" ht="14.25" customHeight="1">
      <c r="A39" s="133">
        <v>30</v>
      </c>
      <c r="B39" s="134" t="s">
        <v>79</v>
      </c>
      <c r="C39" s="135" t="s">
        <v>188</v>
      </c>
      <c r="D39" s="188" t="s">
        <v>364</v>
      </c>
      <c r="E39" s="188" t="s">
        <v>364</v>
      </c>
      <c r="F39" s="188" t="s">
        <v>364</v>
      </c>
      <c r="G39" s="188" t="s">
        <v>364</v>
      </c>
      <c r="H39" s="188" t="s">
        <v>364</v>
      </c>
      <c r="I39" s="188" t="s">
        <v>364</v>
      </c>
      <c r="J39" s="188" t="s">
        <v>364</v>
      </c>
      <c r="K39" s="188" t="s">
        <v>364</v>
      </c>
      <c r="L39" s="188" t="s">
        <v>364</v>
      </c>
      <c r="M39" s="188" t="s">
        <v>364</v>
      </c>
      <c r="N39" s="188" t="s">
        <v>364</v>
      </c>
      <c r="O39" s="188" t="s">
        <v>364</v>
      </c>
      <c r="P39" s="187">
        <f t="shared" si="3"/>
        <v>0</v>
      </c>
      <c r="Q39" s="186">
        <f t="shared" si="4"/>
        <v>0</v>
      </c>
      <c r="R39" s="183">
        <v>0</v>
      </c>
      <c r="S39" s="187">
        <f t="shared" si="5"/>
        <v>0</v>
      </c>
    </row>
    <row r="40" spans="1:19" ht="14.25" customHeight="1">
      <c r="A40" s="133">
        <v>31</v>
      </c>
      <c r="B40" s="134" t="s">
        <v>80</v>
      </c>
      <c r="C40" s="135" t="s">
        <v>189</v>
      </c>
      <c r="D40" s="188" t="s">
        <v>364</v>
      </c>
      <c r="E40" s="188" t="s">
        <v>364</v>
      </c>
      <c r="F40" s="188" t="s">
        <v>364</v>
      </c>
      <c r="G40" s="188" t="s">
        <v>364</v>
      </c>
      <c r="H40" s="188" t="s">
        <v>364</v>
      </c>
      <c r="I40" s="188" t="s">
        <v>364</v>
      </c>
      <c r="J40" s="188" t="s">
        <v>364</v>
      </c>
      <c r="K40" s="188" t="s">
        <v>364</v>
      </c>
      <c r="L40" s="188" t="s">
        <v>364</v>
      </c>
      <c r="M40" s="188" t="s">
        <v>364</v>
      </c>
      <c r="N40" s="188" t="s">
        <v>364</v>
      </c>
      <c r="O40" s="188" t="s">
        <v>364</v>
      </c>
      <c r="P40" s="187">
        <f t="shared" si="3"/>
        <v>0</v>
      </c>
      <c r="Q40" s="186">
        <f t="shared" si="4"/>
        <v>0</v>
      </c>
      <c r="R40" s="183">
        <v>0</v>
      </c>
      <c r="S40" s="187">
        <f t="shared" si="5"/>
        <v>0</v>
      </c>
    </row>
    <row r="41" spans="1:19" ht="14.25" customHeight="1">
      <c r="A41" s="133">
        <v>32</v>
      </c>
      <c r="B41" s="134" t="s">
        <v>81</v>
      </c>
      <c r="C41" s="135" t="s">
        <v>190</v>
      </c>
      <c r="D41" s="188" t="s">
        <v>364</v>
      </c>
      <c r="E41" s="188" t="s">
        <v>364</v>
      </c>
      <c r="F41" s="188" t="s">
        <v>364</v>
      </c>
      <c r="G41" s="188" t="s">
        <v>364</v>
      </c>
      <c r="H41" s="188" t="s">
        <v>364</v>
      </c>
      <c r="I41" s="188" t="s">
        <v>364</v>
      </c>
      <c r="J41" s="188" t="s">
        <v>364</v>
      </c>
      <c r="K41" s="188" t="s">
        <v>364</v>
      </c>
      <c r="L41" s="188" t="s">
        <v>364</v>
      </c>
      <c r="M41" s="188" t="s">
        <v>364</v>
      </c>
      <c r="N41" s="188" t="s">
        <v>364</v>
      </c>
      <c r="O41" s="188" t="s">
        <v>364</v>
      </c>
      <c r="P41" s="187">
        <f t="shared" si="3"/>
        <v>0</v>
      </c>
      <c r="Q41" s="186">
        <f t="shared" si="4"/>
        <v>0</v>
      </c>
      <c r="R41" s="183">
        <v>0</v>
      </c>
      <c r="S41" s="187">
        <f t="shared" si="5"/>
        <v>0</v>
      </c>
    </row>
    <row r="42" spans="1:19" ht="14.25" customHeight="1">
      <c r="A42" s="133">
        <v>33</v>
      </c>
      <c r="B42" s="134" t="s">
        <v>82</v>
      </c>
      <c r="C42" s="135" t="s">
        <v>191</v>
      </c>
      <c r="D42" s="188" t="s">
        <v>364</v>
      </c>
      <c r="E42" s="188" t="s">
        <v>364</v>
      </c>
      <c r="F42" s="188" t="s">
        <v>364</v>
      </c>
      <c r="G42" s="188" t="s">
        <v>364</v>
      </c>
      <c r="H42" s="188" t="s">
        <v>364</v>
      </c>
      <c r="I42" s="188" t="s">
        <v>364</v>
      </c>
      <c r="J42" s="188" t="s">
        <v>364</v>
      </c>
      <c r="K42" s="188" t="s">
        <v>364</v>
      </c>
      <c r="L42" s="188" t="s">
        <v>364</v>
      </c>
      <c r="M42" s="188" t="s">
        <v>364</v>
      </c>
      <c r="N42" s="188" t="s">
        <v>364</v>
      </c>
      <c r="O42" s="188" t="s">
        <v>364</v>
      </c>
      <c r="P42" s="187">
        <f t="shared" si="3"/>
        <v>0</v>
      </c>
      <c r="Q42" s="186">
        <f t="shared" si="4"/>
        <v>0</v>
      </c>
      <c r="R42" s="183">
        <v>0</v>
      </c>
      <c r="S42" s="187">
        <f t="shared" si="5"/>
        <v>0</v>
      </c>
    </row>
    <row r="43" spans="1:19" ht="14.25" customHeight="1">
      <c r="A43" s="133">
        <v>34</v>
      </c>
      <c r="B43" s="134" t="s">
        <v>83</v>
      </c>
      <c r="C43" s="135" t="s">
        <v>192</v>
      </c>
      <c r="D43" s="188" t="s">
        <v>364</v>
      </c>
      <c r="E43" s="188" t="s">
        <v>364</v>
      </c>
      <c r="F43" s="188" t="s">
        <v>364</v>
      </c>
      <c r="G43" s="188" t="s">
        <v>364</v>
      </c>
      <c r="H43" s="188" t="s">
        <v>364</v>
      </c>
      <c r="I43" s="188" t="s">
        <v>364</v>
      </c>
      <c r="J43" s="188" t="s">
        <v>364</v>
      </c>
      <c r="K43" s="188" t="s">
        <v>364</v>
      </c>
      <c r="L43" s="188" t="s">
        <v>364</v>
      </c>
      <c r="M43" s="188" t="s">
        <v>364</v>
      </c>
      <c r="N43" s="188" t="s">
        <v>364</v>
      </c>
      <c r="O43" s="188" t="s">
        <v>364</v>
      </c>
      <c r="P43" s="187">
        <f t="shared" si="3"/>
        <v>0</v>
      </c>
      <c r="Q43" s="186">
        <f t="shared" si="4"/>
        <v>0</v>
      </c>
      <c r="R43" s="183">
        <v>0</v>
      </c>
      <c r="S43" s="187">
        <f t="shared" si="5"/>
        <v>0</v>
      </c>
    </row>
    <row r="44" spans="1:19" ht="15.75" customHeight="1">
      <c r="A44" s="133">
        <v>35</v>
      </c>
      <c r="B44" s="134" t="s">
        <v>84</v>
      </c>
      <c r="C44" s="135" t="s">
        <v>10</v>
      </c>
      <c r="D44" s="188" t="s">
        <v>364</v>
      </c>
      <c r="E44" s="188" t="s">
        <v>364</v>
      </c>
      <c r="F44" s="188" t="s">
        <v>364</v>
      </c>
      <c r="G44" s="188" t="s">
        <v>364</v>
      </c>
      <c r="H44" s="188" t="s">
        <v>364</v>
      </c>
      <c r="I44" s="188" t="s">
        <v>364</v>
      </c>
      <c r="J44" s="188" t="s">
        <v>364</v>
      </c>
      <c r="K44" s="188" t="s">
        <v>364</v>
      </c>
      <c r="L44" s="188" t="s">
        <v>364</v>
      </c>
      <c r="M44" s="188" t="s">
        <v>364</v>
      </c>
      <c r="N44" s="188" t="s">
        <v>364</v>
      </c>
      <c r="O44" s="188" t="s">
        <v>364</v>
      </c>
      <c r="P44" s="187">
        <f t="shared" si="3"/>
        <v>0</v>
      </c>
      <c r="Q44" s="186">
        <f t="shared" si="4"/>
        <v>0</v>
      </c>
      <c r="R44" s="183">
        <v>0</v>
      </c>
      <c r="S44" s="187">
        <f t="shared" si="5"/>
        <v>0</v>
      </c>
    </row>
    <row r="45" spans="1:19" ht="14.25" customHeight="1">
      <c r="A45" s="133">
        <v>36</v>
      </c>
      <c r="B45" s="134" t="s">
        <v>85</v>
      </c>
      <c r="C45" s="135" t="s">
        <v>193</v>
      </c>
      <c r="D45" s="188" t="s">
        <v>364</v>
      </c>
      <c r="E45" s="188" t="s">
        <v>364</v>
      </c>
      <c r="F45" s="188" t="s">
        <v>364</v>
      </c>
      <c r="G45" s="188" t="s">
        <v>364</v>
      </c>
      <c r="H45" s="188" t="s">
        <v>364</v>
      </c>
      <c r="I45" s="188" t="s">
        <v>364</v>
      </c>
      <c r="J45" s="188" t="s">
        <v>364</v>
      </c>
      <c r="K45" s="188" t="s">
        <v>364</v>
      </c>
      <c r="L45" s="188" t="s">
        <v>364</v>
      </c>
      <c r="M45" s="188" t="s">
        <v>364</v>
      </c>
      <c r="N45" s="188" t="s">
        <v>364</v>
      </c>
      <c r="O45" s="188" t="s">
        <v>364</v>
      </c>
      <c r="P45" s="187">
        <f t="shared" si="3"/>
        <v>0</v>
      </c>
      <c r="Q45" s="186">
        <f t="shared" si="4"/>
        <v>0</v>
      </c>
      <c r="R45" s="183">
        <v>0</v>
      </c>
      <c r="S45" s="187">
        <f t="shared" si="5"/>
        <v>0</v>
      </c>
    </row>
    <row r="46" spans="1:19" ht="14.25" customHeight="1">
      <c r="A46" s="133">
        <v>37</v>
      </c>
      <c r="B46" s="134" t="s">
        <v>86</v>
      </c>
      <c r="C46" s="135" t="s">
        <v>194</v>
      </c>
      <c r="D46" s="188" t="s">
        <v>364</v>
      </c>
      <c r="E46" s="188" t="s">
        <v>364</v>
      </c>
      <c r="F46" s="188" t="s">
        <v>364</v>
      </c>
      <c r="G46" s="188" t="s">
        <v>364</v>
      </c>
      <c r="H46" s="188" t="s">
        <v>364</v>
      </c>
      <c r="I46" s="188" t="s">
        <v>364</v>
      </c>
      <c r="J46" s="188" t="s">
        <v>364</v>
      </c>
      <c r="K46" s="188" t="s">
        <v>364</v>
      </c>
      <c r="L46" s="188" t="s">
        <v>364</v>
      </c>
      <c r="M46" s="188" t="s">
        <v>364</v>
      </c>
      <c r="N46" s="188" t="s">
        <v>364</v>
      </c>
      <c r="O46" s="188" t="s">
        <v>364</v>
      </c>
      <c r="P46" s="187">
        <f t="shared" si="3"/>
        <v>0</v>
      </c>
      <c r="Q46" s="186">
        <f t="shared" si="4"/>
        <v>0</v>
      </c>
      <c r="R46" s="183">
        <v>0</v>
      </c>
      <c r="S46" s="187">
        <f t="shared" si="5"/>
        <v>0</v>
      </c>
    </row>
    <row r="47" spans="1:19" ht="14.25" customHeight="1">
      <c r="A47" s="133">
        <v>38</v>
      </c>
      <c r="B47" s="134" t="s">
        <v>87</v>
      </c>
      <c r="C47" s="135" t="s">
        <v>195</v>
      </c>
      <c r="D47" s="188" t="s">
        <v>364</v>
      </c>
      <c r="E47" s="188" t="s">
        <v>364</v>
      </c>
      <c r="F47" s="188" t="s">
        <v>364</v>
      </c>
      <c r="G47" s="188" t="s">
        <v>364</v>
      </c>
      <c r="H47" s="188" t="s">
        <v>364</v>
      </c>
      <c r="I47" s="188" t="s">
        <v>364</v>
      </c>
      <c r="J47" s="188" t="s">
        <v>364</v>
      </c>
      <c r="K47" s="188" t="s">
        <v>364</v>
      </c>
      <c r="L47" s="188" t="s">
        <v>364</v>
      </c>
      <c r="M47" s="188" t="s">
        <v>364</v>
      </c>
      <c r="N47" s="188" t="s">
        <v>364</v>
      </c>
      <c r="O47" s="188" t="s">
        <v>364</v>
      </c>
      <c r="P47" s="187">
        <f t="shared" si="3"/>
        <v>0</v>
      </c>
      <c r="Q47" s="186">
        <f t="shared" si="4"/>
        <v>0</v>
      </c>
      <c r="R47" s="183">
        <v>0</v>
      </c>
      <c r="S47" s="187">
        <f t="shared" si="5"/>
        <v>0</v>
      </c>
    </row>
    <row r="48" spans="1:19" ht="14.25" customHeight="1">
      <c r="A48" s="133">
        <v>39</v>
      </c>
      <c r="B48" s="134" t="s">
        <v>88</v>
      </c>
      <c r="C48" s="135" t="s">
        <v>196</v>
      </c>
      <c r="D48" s="188" t="s">
        <v>364</v>
      </c>
      <c r="E48" s="188" t="s">
        <v>364</v>
      </c>
      <c r="F48" s="188" t="s">
        <v>364</v>
      </c>
      <c r="G48" s="188" t="s">
        <v>364</v>
      </c>
      <c r="H48" s="188" t="s">
        <v>364</v>
      </c>
      <c r="I48" s="188" t="s">
        <v>364</v>
      </c>
      <c r="J48" s="188" t="s">
        <v>364</v>
      </c>
      <c r="K48" s="188" t="s">
        <v>364</v>
      </c>
      <c r="L48" s="188" t="s">
        <v>364</v>
      </c>
      <c r="M48" s="188" t="s">
        <v>364</v>
      </c>
      <c r="N48" s="188" t="s">
        <v>364</v>
      </c>
      <c r="O48" s="188" t="s">
        <v>364</v>
      </c>
      <c r="P48" s="187">
        <f t="shared" si="3"/>
        <v>0</v>
      </c>
      <c r="Q48" s="186">
        <f t="shared" si="4"/>
        <v>0</v>
      </c>
      <c r="R48" s="183">
        <v>0</v>
      </c>
      <c r="S48" s="187">
        <f t="shared" si="5"/>
        <v>0</v>
      </c>
    </row>
    <row r="49" spans="1:19" ht="14.25" customHeight="1">
      <c r="A49" s="133">
        <v>40</v>
      </c>
      <c r="B49" s="134" t="s">
        <v>89</v>
      </c>
      <c r="C49" s="135" t="s">
        <v>197</v>
      </c>
      <c r="D49" s="188" t="s">
        <v>364</v>
      </c>
      <c r="E49" s="188" t="s">
        <v>364</v>
      </c>
      <c r="F49" s="188" t="s">
        <v>364</v>
      </c>
      <c r="G49" s="188" t="s">
        <v>364</v>
      </c>
      <c r="H49" s="188" t="s">
        <v>364</v>
      </c>
      <c r="I49" s="188" t="s">
        <v>364</v>
      </c>
      <c r="J49" s="188" t="s">
        <v>364</v>
      </c>
      <c r="K49" s="188" t="s">
        <v>364</v>
      </c>
      <c r="L49" s="188" t="s">
        <v>364</v>
      </c>
      <c r="M49" s="188" t="s">
        <v>364</v>
      </c>
      <c r="N49" s="188" t="s">
        <v>364</v>
      </c>
      <c r="O49" s="188" t="s">
        <v>364</v>
      </c>
      <c r="P49" s="187">
        <f t="shared" si="3"/>
        <v>0</v>
      </c>
      <c r="Q49" s="186">
        <f t="shared" si="4"/>
        <v>0</v>
      </c>
      <c r="R49" s="183">
        <v>0</v>
      </c>
      <c r="S49" s="187">
        <f t="shared" si="5"/>
        <v>0</v>
      </c>
    </row>
    <row r="50" spans="1:19" ht="14.25" customHeight="1">
      <c r="A50" s="322" t="s">
        <v>151</v>
      </c>
      <c r="B50" s="323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4"/>
      <c r="P50" s="191">
        <f>SUM(P20:P49)</f>
        <v>0</v>
      </c>
      <c r="Q50" s="190">
        <f>SUM(Q20:Q49)</f>
        <v>0</v>
      </c>
      <c r="R50" s="191">
        <f>SUM(R20:R49)</f>
        <v>0</v>
      </c>
      <c r="S50" s="191">
        <f>SUM(S20:S49)</f>
        <v>0</v>
      </c>
    </row>
    <row r="51" spans="1:19" ht="15" customHeight="1">
      <c r="A51" s="316" t="s">
        <v>147</v>
      </c>
      <c r="B51" s="317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</row>
    <row r="52" spans="1:19" ht="12.75">
      <c r="A52" s="133">
        <v>41</v>
      </c>
      <c r="B52" s="134" t="s">
        <v>90</v>
      </c>
      <c r="C52" s="135" t="s">
        <v>198</v>
      </c>
      <c r="D52" s="188" t="s">
        <v>364</v>
      </c>
      <c r="E52" s="188" t="s">
        <v>364</v>
      </c>
      <c r="F52" s="188" t="s">
        <v>364</v>
      </c>
      <c r="G52" s="188" t="s">
        <v>364</v>
      </c>
      <c r="H52" s="188" t="s">
        <v>364</v>
      </c>
      <c r="I52" s="188" t="s">
        <v>364</v>
      </c>
      <c r="J52" s="188" t="s">
        <v>364</v>
      </c>
      <c r="K52" s="188" t="s">
        <v>364</v>
      </c>
      <c r="L52" s="188" t="s">
        <v>364</v>
      </c>
      <c r="M52" s="188" t="s">
        <v>364</v>
      </c>
      <c r="N52" s="188" t="s">
        <v>364</v>
      </c>
      <c r="O52" s="188" t="s">
        <v>364</v>
      </c>
      <c r="P52" s="187">
        <f aca="true" t="shared" si="6" ref="P52:P80">SUM(D52:O52)</f>
        <v>0</v>
      </c>
      <c r="Q52" s="186">
        <f aca="true" t="shared" si="7" ref="Q52:Q80">IF(P52&gt;=4,8+IF(P52&lt;13,(P52-4)*1,8*1),0)</f>
        <v>0</v>
      </c>
      <c r="R52" s="183">
        <v>0</v>
      </c>
      <c r="S52" s="187">
        <f aca="true" t="shared" si="8" ref="S52:S80">IF(R52&gt;=4,1,0)</f>
        <v>0</v>
      </c>
    </row>
    <row r="53" spans="1:19" ht="12.75">
      <c r="A53" s="133">
        <v>42</v>
      </c>
      <c r="B53" s="134" t="s">
        <v>91</v>
      </c>
      <c r="C53" s="135" t="s">
        <v>199</v>
      </c>
      <c r="D53" s="188" t="s">
        <v>364</v>
      </c>
      <c r="E53" s="188" t="s">
        <v>364</v>
      </c>
      <c r="F53" s="188" t="s">
        <v>364</v>
      </c>
      <c r="G53" s="188" t="s">
        <v>364</v>
      </c>
      <c r="H53" s="188" t="s">
        <v>364</v>
      </c>
      <c r="I53" s="188" t="s">
        <v>364</v>
      </c>
      <c r="J53" s="188" t="s">
        <v>364</v>
      </c>
      <c r="K53" s="188" t="s">
        <v>364</v>
      </c>
      <c r="L53" s="188" t="s">
        <v>364</v>
      </c>
      <c r="M53" s="188" t="s">
        <v>364</v>
      </c>
      <c r="N53" s="188" t="s">
        <v>364</v>
      </c>
      <c r="O53" s="188" t="s">
        <v>364</v>
      </c>
      <c r="P53" s="187">
        <f t="shared" si="6"/>
        <v>0</v>
      </c>
      <c r="Q53" s="186">
        <f t="shared" si="7"/>
        <v>0</v>
      </c>
      <c r="R53" s="183">
        <v>0</v>
      </c>
      <c r="S53" s="187">
        <f t="shared" si="8"/>
        <v>0</v>
      </c>
    </row>
    <row r="54" spans="1:19" ht="14.25" customHeight="1">
      <c r="A54" s="133">
        <v>43</v>
      </c>
      <c r="B54" s="134" t="s">
        <v>92</v>
      </c>
      <c r="C54" s="135" t="s">
        <v>11</v>
      </c>
      <c r="D54" s="188" t="s">
        <v>364</v>
      </c>
      <c r="E54" s="188" t="s">
        <v>364</v>
      </c>
      <c r="F54" s="188" t="s">
        <v>364</v>
      </c>
      <c r="G54" s="188" t="s">
        <v>364</v>
      </c>
      <c r="H54" s="188" t="s">
        <v>364</v>
      </c>
      <c r="I54" s="188" t="s">
        <v>364</v>
      </c>
      <c r="J54" s="188" t="s">
        <v>364</v>
      </c>
      <c r="K54" s="188" t="s">
        <v>364</v>
      </c>
      <c r="L54" s="188" t="s">
        <v>364</v>
      </c>
      <c r="M54" s="188" t="s">
        <v>364</v>
      </c>
      <c r="N54" s="188" t="s">
        <v>364</v>
      </c>
      <c r="O54" s="188" t="s">
        <v>364</v>
      </c>
      <c r="P54" s="187">
        <f t="shared" si="6"/>
        <v>0</v>
      </c>
      <c r="Q54" s="186">
        <f t="shared" si="7"/>
        <v>0</v>
      </c>
      <c r="R54" s="183">
        <v>0</v>
      </c>
      <c r="S54" s="187">
        <f t="shared" si="8"/>
        <v>0</v>
      </c>
    </row>
    <row r="55" spans="1:19" ht="14.25" customHeight="1">
      <c r="A55" s="133">
        <v>44</v>
      </c>
      <c r="B55" s="134" t="s">
        <v>93</v>
      </c>
      <c r="C55" s="135" t="s">
        <v>12</v>
      </c>
      <c r="D55" s="188" t="s">
        <v>364</v>
      </c>
      <c r="E55" s="188" t="s">
        <v>364</v>
      </c>
      <c r="F55" s="188" t="s">
        <v>364</v>
      </c>
      <c r="G55" s="188" t="s">
        <v>364</v>
      </c>
      <c r="H55" s="188" t="s">
        <v>364</v>
      </c>
      <c r="I55" s="188" t="s">
        <v>364</v>
      </c>
      <c r="J55" s="188" t="s">
        <v>364</v>
      </c>
      <c r="K55" s="188" t="s">
        <v>364</v>
      </c>
      <c r="L55" s="188" t="s">
        <v>364</v>
      </c>
      <c r="M55" s="188" t="s">
        <v>364</v>
      </c>
      <c r="N55" s="188" t="s">
        <v>364</v>
      </c>
      <c r="O55" s="188" t="s">
        <v>364</v>
      </c>
      <c r="P55" s="187">
        <f t="shared" si="6"/>
        <v>0</v>
      </c>
      <c r="Q55" s="186">
        <f t="shared" si="7"/>
        <v>0</v>
      </c>
      <c r="R55" s="183">
        <v>0</v>
      </c>
      <c r="S55" s="187">
        <f t="shared" si="8"/>
        <v>0</v>
      </c>
    </row>
    <row r="56" spans="1:19" ht="14.25" customHeight="1">
      <c r="A56" s="133">
        <v>45</v>
      </c>
      <c r="B56" s="134" t="s">
        <v>94</v>
      </c>
      <c r="C56" s="135" t="s">
        <v>13</v>
      </c>
      <c r="D56" s="188" t="s">
        <v>364</v>
      </c>
      <c r="E56" s="188" t="s">
        <v>364</v>
      </c>
      <c r="F56" s="188" t="s">
        <v>364</v>
      </c>
      <c r="G56" s="188" t="s">
        <v>364</v>
      </c>
      <c r="H56" s="188" t="s">
        <v>364</v>
      </c>
      <c r="I56" s="188" t="s">
        <v>364</v>
      </c>
      <c r="J56" s="188" t="s">
        <v>364</v>
      </c>
      <c r="K56" s="188" t="s">
        <v>364</v>
      </c>
      <c r="L56" s="188" t="s">
        <v>364</v>
      </c>
      <c r="M56" s="188" t="s">
        <v>364</v>
      </c>
      <c r="N56" s="188" t="s">
        <v>364</v>
      </c>
      <c r="O56" s="188" t="s">
        <v>364</v>
      </c>
      <c r="P56" s="187">
        <f t="shared" si="6"/>
        <v>0</v>
      </c>
      <c r="Q56" s="186">
        <f t="shared" si="7"/>
        <v>0</v>
      </c>
      <c r="R56" s="183">
        <v>0</v>
      </c>
      <c r="S56" s="187">
        <f t="shared" si="8"/>
        <v>0</v>
      </c>
    </row>
    <row r="57" spans="1:19" ht="12.75">
      <c r="A57" s="133">
        <v>46</v>
      </c>
      <c r="B57" s="134" t="s">
        <v>95</v>
      </c>
      <c r="C57" s="135" t="s">
        <v>14</v>
      </c>
      <c r="D57" s="188" t="s">
        <v>364</v>
      </c>
      <c r="E57" s="188" t="s">
        <v>364</v>
      </c>
      <c r="F57" s="188" t="s">
        <v>364</v>
      </c>
      <c r="G57" s="188" t="s">
        <v>364</v>
      </c>
      <c r="H57" s="188" t="s">
        <v>364</v>
      </c>
      <c r="I57" s="188" t="s">
        <v>364</v>
      </c>
      <c r="J57" s="188" t="s">
        <v>364</v>
      </c>
      <c r="K57" s="188" t="s">
        <v>364</v>
      </c>
      <c r="L57" s="188" t="s">
        <v>364</v>
      </c>
      <c r="M57" s="188" t="s">
        <v>364</v>
      </c>
      <c r="N57" s="188" t="s">
        <v>364</v>
      </c>
      <c r="O57" s="188" t="s">
        <v>364</v>
      </c>
      <c r="P57" s="187">
        <f t="shared" si="6"/>
        <v>0</v>
      </c>
      <c r="Q57" s="186">
        <f t="shared" si="7"/>
        <v>0</v>
      </c>
      <c r="R57" s="183">
        <v>0</v>
      </c>
      <c r="S57" s="187">
        <f t="shared" si="8"/>
        <v>0</v>
      </c>
    </row>
    <row r="58" spans="1:19" ht="14.25" customHeight="1">
      <c r="A58" s="133">
        <v>47</v>
      </c>
      <c r="B58" s="134" t="s">
        <v>96</v>
      </c>
      <c r="C58" s="135" t="s">
        <v>15</v>
      </c>
      <c r="D58" s="188" t="s">
        <v>364</v>
      </c>
      <c r="E58" s="188" t="s">
        <v>364</v>
      </c>
      <c r="F58" s="188" t="s">
        <v>364</v>
      </c>
      <c r="G58" s="188" t="s">
        <v>364</v>
      </c>
      <c r="H58" s="188" t="s">
        <v>364</v>
      </c>
      <c r="I58" s="188" t="s">
        <v>364</v>
      </c>
      <c r="J58" s="188" t="s">
        <v>364</v>
      </c>
      <c r="K58" s="188" t="s">
        <v>364</v>
      </c>
      <c r="L58" s="188" t="s">
        <v>364</v>
      </c>
      <c r="M58" s="188" t="s">
        <v>364</v>
      </c>
      <c r="N58" s="188" t="s">
        <v>364</v>
      </c>
      <c r="O58" s="188" t="s">
        <v>364</v>
      </c>
      <c r="P58" s="187">
        <f t="shared" si="6"/>
        <v>0</v>
      </c>
      <c r="Q58" s="186">
        <f t="shared" si="7"/>
        <v>0</v>
      </c>
      <c r="R58" s="183">
        <v>0</v>
      </c>
      <c r="S58" s="187">
        <f t="shared" si="8"/>
        <v>0</v>
      </c>
    </row>
    <row r="59" spans="1:19" ht="12.75">
      <c r="A59" s="133">
        <v>48</v>
      </c>
      <c r="B59" s="134" t="s">
        <v>97</v>
      </c>
      <c r="C59" s="135" t="s">
        <v>16</v>
      </c>
      <c r="D59" s="188" t="s">
        <v>364</v>
      </c>
      <c r="E59" s="188" t="s">
        <v>364</v>
      </c>
      <c r="F59" s="188" t="s">
        <v>364</v>
      </c>
      <c r="G59" s="188" t="s">
        <v>364</v>
      </c>
      <c r="H59" s="188" t="s">
        <v>364</v>
      </c>
      <c r="I59" s="188" t="s">
        <v>364</v>
      </c>
      <c r="J59" s="188" t="s">
        <v>364</v>
      </c>
      <c r="K59" s="188" t="s">
        <v>364</v>
      </c>
      <c r="L59" s="188" t="s">
        <v>364</v>
      </c>
      <c r="M59" s="188" t="s">
        <v>364</v>
      </c>
      <c r="N59" s="188" t="s">
        <v>364</v>
      </c>
      <c r="O59" s="188" t="s">
        <v>364</v>
      </c>
      <c r="P59" s="187">
        <f t="shared" si="6"/>
        <v>0</v>
      </c>
      <c r="Q59" s="186">
        <f t="shared" si="7"/>
        <v>0</v>
      </c>
      <c r="R59" s="183">
        <v>0</v>
      </c>
      <c r="S59" s="187">
        <f t="shared" si="8"/>
        <v>0</v>
      </c>
    </row>
    <row r="60" spans="1:19" ht="14.25" customHeight="1">
      <c r="A60" s="133">
        <v>49</v>
      </c>
      <c r="B60" s="134" t="s">
        <v>98</v>
      </c>
      <c r="C60" s="135" t="s">
        <v>17</v>
      </c>
      <c r="D60" s="188" t="s">
        <v>364</v>
      </c>
      <c r="E60" s="188" t="s">
        <v>364</v>
      </c>
      <c r="F60" s="188" t="s">
        <v>364</v>
      </c>
      <c r="G60" s="188" t="s">
        <v>364</v>
      </c>
      <c r="H60" s="188" t="s">
        <v>364</v>
      </c>
      <c r="I60" s="188" t="s">
        <v>364</v>
      </c>
      <c r="J60" s="188" t="s">
        <v>364</v>
      </c>
      <c r="K60" s="188" t="s">
        <v>364</v>
      </c>
      <c r="L60" s="188" t="s">
        <v>364</v>
      </c>
      <c r="M60" s="188" t="s">
        <v>364</v>
      </c>
      <c r="N60" s="188" t="s">
        <v>364</v>
      </c>
      <c r="O60" s="188" t="s">
        <v>364</v>
      </c>
      <c r="P60" s="187">
        <f t="shared" si="6"/>
        <v>0</v>
      </c>
      <c r="Q60" s="186">
        <f t="shared" si="7"/>
        <v>0</v>
      </c>
      <c r="R60" s="183">
        <v>0</v>
      </c>
      <c r="S60" s="187">
        <f t="shared" si="8"/>
        <v>0</v>
      </c>
    </row>
    <row r="61" spans="1:19" ht="14.25" customHeight="1">
      <c r="A61" s="133">
        <v>50</v>
      </c>
      <c r="B61" s="134" t="s">
        <v>99</v>
      </c>
      <c r="C61" s="135" t="s">
        <v>18</v>
      </c>
      <c r="D61" s="188" t="s">
        <v>364</v>
      </c>
      <c r="E61" s="188" t="s">
        <v>364</v>
      </c>
      <c r="F61" s="188" t="s">
        <v>364</v>
      </c>
      <c r="G61" s="188" t="s">
        <v>364</v>
      </c>
      <c r="H61" s="188" t="s">
        <v>364</v>
      </c>
      <c r="I61" s="188" t="s">
        <v>364</v>
      </c>
      <c r="J61" s="188" t="s">
        <v>364</v>
      </c>
      <c r="K61" s="188" t="s">
        <v>364</v>
      </c>
      <c r="L61" s="188" t="s">
        <v>364</v>
      </c>
      <c r="M61" s="188" t="s">
        <v>364</v>
      </c>
      <c r="N61" s="188" t="s">
        <v>364</v>
      </c>
      <c r="O61" s="188" t="s">
        <v>364</v>
      </c>
      <c r="P61" s="187">
        <f t="shared" si="6"/>
        <v>0</v>
      </c>
      <c r="Q61" s="186">
        <f t="shared" si="7"/>
        <v>0</v>
      </c>
      <c r="R61" s="183">
        <v>0</v>
      </c>
      <c r="S61" s="187">
        <f t="shared" si="8"/>
        <v>0</v>
      </c>
    </row>
    <row r="62" spans="1:19" ht="14.25" customHeight="1">
      <c r="A62" s="133">
        <v>51</v>
      </c>
      <c r="B62" s="134" t="s">
        <v>100</v>
      </c>
      <c r="C62" s="135" t="s">
        <v>200</v>
      </c>
      <c r="D62" s="188" t="s">
        <v>364</v>
      </c>
      <c r="E62" s="188" t="s">
        <v>364</v>
      </c>
      <c r="F62" s="188" t="s">
        <v>364</v>
      </c>
      <c r="G62" s="188" t="s">
        <v>364</v>
      </c>
      <c r="H62" s="188" t="s">
        <v>364</v>
      </c>
      <c r="I62" s="188" t="s">
        <v>364</v>
      </c>
      <c r="J62" s="188" t="s">
        <v>364</v>
      </c>
      <c r="K62" s="188" t="s">
        <v>364</v>
      </c>
      <c r="L62" s="188" t="s">
        <v>364</v>
      </c>
      <c r="M62" s="188" t="s">
        <v>364</v>
      </c>
      <c r="N62" s="188" t="s">
        <v>364</v>
      </c>
      <c r="O62" s="188" t="s">
        <v>364</v>
      </c>
      <c r="P62" s="187">
        <f t="shared" si="6"/>
        <v>0</v>
      </c>
      <c r="Q62" s="186">
        <f t="shared" si="7"/>
        <v>0</v>
      </c>
      <c r="R62" s="183">
        <v>0</v>
      </c>
      <c r="S62" s="187">
        <f t="shared" si="8"/>
        <v>0</v>
      </c>
    </row>
    <row r="63" spans="1:19" ht="14.25" customHeight="1">
      <c r="A63" s="133">
        <v>52</v>
      </c>
      <c r="B63" s="134" t="s">
        <v>101</v>
      </c>
      <c r="C63" s="135" t="s">
        <v>201</v>
      </c>
      <c r="D63" s="188" t="s">
        <v>364</v>
      </c>
      <c r="E63" s="188" t="s">
        <v>364</v>
      </c>
      <c r="F63" s="188" t="s">
        <v>364</v>
      </c>
      <c r="G63" s="188" t="s">
        <v>364</v>
      </c>
      <c r="H63" s="188" t="s">
        <v>364</v>
      </c>
      <c r="I63" s="188" t="s">
        <v>364</v>
      </c>
      <c r="J63" s="188" t="s">
        <v>364</v>
      </c>
      <c r="K63" s="188" t="s">
        <v>364</v>
      </c>
      <c r="L63" s="188" t="s">
        <v>364</v>
      </c>
      <c r="M63" s="188" t="s">
        <v>364</v>
      </c>
      <c r="N63" s="188" t="s">
        <v>364</v>
      </c>
      <c r="O63" s="188" t="s">
        <v>364</v>
      </c>
      <c r="P63" s="187">
        <f t="shared" si="6"/>
        <v>0</v>
      </c>
      <c r="Q63" s="186">
        <f t="shared" si="7"/>
        <v>0</v>
      </c>
      <c r="R63" s="183">
        <v>0</v>
      </c>
      <c r="S63" s="187">
        <f t="shared" si="8"/>
        <v>0</v>
      </c>
    </row>
    <row r="64" spans="1:19" ht="14.25" customHeight="1">
      <c r="A64" s="133">
        <v>53</v>
      </c>
      <c r="B64" s="134" t="s">
        <v>102</v>
      </c>
      <c r="C64" s="135" t="s">
        <v>202</v>
      </c>
      <c r="D64" s="188" t="s">
        <v>364</v>
      </c>
      <c r="E64" s="188" t="s">
        <v>364</v>
      </c>
      <c r="F64" s="188" t="s">
        <v>364</v>
      </c>
      <c r="G64" s="188" t="s">
        <v>364</v>
      </c>
      <c r="H64" s="188" t="s">
        <v>364</v>
      </c>
      <c r="I64" s="188" t="s">
        <v>364</v>
      </c>
      <c r="J64" s="188" t="s">
        <v>364</v>
      </c>
      <c r="K64" s="188" t="s">
        <v>364</v>
      </c>
      <c r="L64" s="188" t="s">
        <v>364</v>
      </c>
      <c r="M64" s="188" t="s">
        <v>364</v>
      </c>
      <c r="N64" s="188" t="s">
        <v>364</v>
      </c>
      <c r="O64" s="188" t="s">
        <v>364</v>
      </c>
      <c r="P64" s="187">
        <f t="shared" si="6"/>
        <v>0</v>
      </c>
      <c r="Q64" s="186">
        <f t="shared" si="7"/>
        <v>0</v>
      </c>
      <c r="R64" s="183">
        <v>0</v>
      </c>
      <c r="S64" s="187">
        <f t="shared" si="8"/>
        <v>0</v>
      </c>
    </row>
    <row r="65" spans="1:19" ht="14.25" customHeight="1">
      <c r="A65" s="133">
        <v>54</v>
      </c>
      <c r="B65" s="134" t="s">
        <v>103</v>
      </c>
      <c r="C65" s="135" t="s">
        <v>203</v>
      </c>
      <c r="D65" s="188" t="s">
        <v>364</v>
      </c>
      <c r="E65" s="188" t="s">
        <v>364</v>
      </c>
      <c r="F65" s="188" t="s">
        <v>364</v>
      </c>
      <c r="G65" s="188" t="s">
        <v>364</v>
      </c>
      <c r="H65" s="188" t="s">
        <v>364</v>
      </c>
      <c r="I65" s="188" t="s">
        <v>364</v>
      </c>
      <c r="J65" s="188" t="s">
        <v>364</v>
      </c>
      <c r="K65" s="188" t="s">
        <v>364</v>
      </c>
      <c r="L65" s="188" t="s">
        <v>364</v>
      </c>
      <c r="M65" s="188" t="s">
        <v>364</v>
      </c>
      <c r="N65" s="188" t="s">
        <v>364</v>
      </c>
      <c r="O65" s="188" t="s">
        <v>364</v>
      </c>
      <c r="P65" s="187">
        <f t="shared" si="6"/>
        <v>0</v>
      </c>
      <c r="Q65" s="186">
        <f t="shared" si="7"/>
        <v>0</v>
      </c>
      <c r="R65" s="183">
        <v>0</v>
      </c>
      <c r="S65" s="187">
        <f t="shared" si="8"/>
        <v>0</v>
      </c>
    </row>
    <row r="66" spans="1:19" ht="14.25" customHeight="1">
      <c r="A66" s="133">
        <v>55</v>
      </c>
      <c r="B66" s="134" t="s">
        <v>104</v>
      </c>
      <c r="C66" s="135" t="s">
        <v>204</v>
      </c>
      <c r="D66" s="188" t="s">
        <v>364</v>
      </c>
      <c r="E66" s="188" t="s">
        <v>364</v>
      </c>
      <c r="F66" s="188" t="s">
        <v>364</v>
      </c>
      <c r="G66" s="188" t="s">
        <v>364</v>
      </c>
      <c r="H66" s="188" t="s">
        <v>364</v>
      </c>
      <c r="I66" s="188" t="s">
        <v>364</v>
      </c>
      <c r="J66" s="188" t="s">
        <v>364</v>
      </c>
      <c r="K66" s="188" t="s">
        <v>364</v>
      </c>
      <c r="L66" s="188" t="s">
        <v>364</v>
      </c>
      <c r="M66" s="188" t="s">
        <v>364</v>
      </c>
      <c r="N66" s="188" t="s">
        <v>364</v>
      </c>
      <c r="O66" s="188" t="s">
        <v>364</v>
      </c>
      <c r="P66" s="187">
        <f t="shared" si="6"/>
        <v>0</v>
      </c>
      <c r="Q66" s="186">
        <f t="shared" si="7"/>
        <v>0</v>
      </c>
      <c r="R66" s="183">
        <v>0</v>
      </c>
      <c r="S66" s="187">
        <f t="shared" si="8"/>
        <v>0</v>
      </c>
    </row>
    <row r="67" spans="1:19" ht="14.25" customHeight="1">
      <c r="A67" s="133">
        <v>56</v>
      </c>
      <c r="B67" s="134" t="s">
        <v>105</v>
      </c>
      <c r="C67" s="135" t="s">
        <v>205</v>
      </c>
      <c r="D67" s="188" t="s">
        <v>364</v>
      </c>
      <c r="E67" s="188" t="s">
        <v>364</v>
      </c>
      <c r="F67" s="188" t="s">
        <v>364</v>
      </c>
      <c r="G67" s="188" t="s">
        <v>364</v>
      </c>
      <c r="H67" s="188" t="s">
        <v>364</v>
      </c>
      <c r="I67" s="188" t="s">
        <v>364</v>
      </c>
      <c r="J67" s="188" t="s">
        <v>364</v>
      </c>
      <c r="K67" s="188" t="s">
        <v>364</v>
      </c>
      <c r="L67" s="188" t="s">
        <v>364</v>
      </c>
      <c r="M67" s="188" t="s">
        <v>364</v>
      </c>
      <c r="N67" s="188" t="s">
        <v>364</v>
      </c>
      <c r="O67" s="188" t="s">
        <v>364</v>
      </c>
      <c r="P67" s="187">
        <f t="shared" si="6"/>
        <v>0</v>
      </c>
      <c r="Q67" s="186">
        <f t="shared" si="7"/>
        <v>0</v>
      </c>
      <c r="R67" s="183">
        <v>0</v>
      </c>
      <c r="S67" s="187">
        <f t="shared" si="8"/>
        <v>0</v>
      </c>
    </row>
    <row r="68" spans="1:19" ht="14.25" customHeight="1">
      <c r="A68" s="133">
        <v>57</v>
      </c>
      <c r="B68" s="134" t="s">
        <v>106</v>
      </c>
      <c r="C68" s="135" t="s">
        <v>206</v>
      </c>
      <c r="D68" s="188" t="s">
        <v>364</v>
      </c>
      <c r="E68" s="188" t="s">
        <v>364</v>
      </c>
      <c r="F68" s="188" t="s">
        <v>364</v>
      </c>
      <c r="G68" s="188" t="s">
        <v>364</v>
      </c>
      <c r="H68" s="188" t="s">
        <v>364</v>
      </c>
      <c r="I68" s="188" t="s">
        <v>364</v>
      </c>
      <c r="J68" s="188" t="s">
        <v>364</v>
      </c>
      <c r="K68" s="188" t="s">
        <v>364</v>
      </c>
      <c r="L68" s="188" t="s">
        <v>364</v>
      </c>
      <c r="M68" s="188" t="s">
        <v>364</v>
      </c>
      <c r="N68" s="188" t="s">
        <v>364</v>
      </c>
      <c r="O68" s="188" t="s">
        <v>364</v>
      </c>
      <c r="P68" s="187">
        <f t="shared" si="6"/>
        <v>0</v>
      </c>
      <c r="Q68" s="186">
        <f t="shared" si="7"/>
        <v>0</v>
      </c>
      <c r="R68" s="183">
        <v>0</v>
      </c>
      <c r="S68" s="187">
        <f t="shared" si="8"/>
        <v>0</v>
      </c>
    </row>
    <row r="69" spans="1:19" ht="14.25" customHeight="1">
      <c r="A69" s="133">
        <v>58</v>
      </c>
      <c r="B69" s="134" t="s">
        <v>107</v>
      </c>
      <c r="C69" s="135" t="s">
        <v>420</v>
      </c>
      <c r="D69" s="188" t="s">
        <v>364</v>
      </c>
      <c r="E69" s="188" t="s">
        <v>364</v>
      </c>
      <c r="F69" s="188" t="s">
        <v>364</v>
      </c>
      <c r="G69" s="188" t="s">
        <v>364</v>
      </c>
      <c r="H69" s="188" t="s">
        <v>364</v>
      </c>
      <c r="I69" s="188" t="s">
        <v>364</v>
      </c>
      <c r="J69" s="188" t="s">
        <v>364</v>
      </c>
      <c r="K69" s="188" t="s">
        <v>364</v>
      </c>
      <c r="L69" s="188" t="s">
        <v>364</v>
      </c>
      <c r="M69" s="188" t="s">
        <v>364</v>
      </c>
      <c r="N69" s="188" t="s">
        <v>364</v>
      </c>
      <c r="O69" s="188" t="s">
        <v>364</v>
      </c>
      <c r="P69" s="187">
        <f t="shared" si="6"/>
        <v>0</v>
      </c>
      <c r="Q69" s="186">
        <f t="shared" si="7"/>
        <v>0</v>
      </c>
      <c r="R69" s="183">
        <v>0</v>
      </c>
      <c r="S69" s="187">
        <f t="shared" si="8"/>
        <v>0</v>
      </c>
    </row>
    <row r="70" spans="1:19" ht="14.25" customHeight="1">
      <c r="A70" s="133">
        <v>59</v>
      </c>
      <c r="B70" s="134" t="s">
        <v>108</v>
      </c>
      <c r="C70" s="135" t="s">
        <v>19</v>
      </c>
      <c r="D70" s="188" t="s">
        <v>364</v>
      </c>
      <c r="E70" s="188" t="s">
        <v>364</v>
      </c>
      <c r="F70" s="188" t="s">
        <v>364</v>
      </c>
      <c r="G70" s="188" t="s">
        <v>364</v>
      </c>
      <c r="H70" s="188" t="s">
        <v>364</v>
      </c>
      <c r="I70" s="188" t="s">
        <v>364</v>
      </c>
      <c r="J70" s="188" t="s">
        <v>364</v>
      </c>
      <c r="K70" s="188" t="s">
        <v>364</v>
      </c>
      <c r="L70" s="188" t="s">
        <v>364</v>
      </c>
      <c r="M70" s="188" t="s">
        <v>364</v>
      </c>
      <c r="N70" s="188" t="s">
        <v>364</v>
      </c>
      <c r="O70" s="188" t="s">
        <v>364</v>
      </c>
      <c r="P70" s="187">
        <f t="shared" si="6"/>
        <v>0</v>
      </c>
      <c r="Q70" s="186">
        <f t="shared" si="7"/>
        <v>0</v>
      </c>
      <c r="R70" s="183">
        <v>0</v>
      </c>
      <c r="S70" s="187">
        <f t="shared" si="8"/>
        <v>0</v>
      </c>
    </row>
    <row r="71" spans="1:19" ht="14.25" customHeight="1">
      <c r="A71" s="133">
        <v>60</v>
      </c>
      <c r="B71" s="134" t="s">
        <v>109</v>
      </c>
      <c r="C71" s="135" t="s">
        <v>20</v>
      </c>
      <c r="D71" s="188" t="s">
        <v>364</v>
      </c>
      <c r="E71" s="188" t="s">
        <v>364</v>
      </c>
      <c r="F71" s="188" t="s">
        <v>364</v>
      </c>
      <c r="G71" s="188" t="s">
        <v>364</v>
      </c>
      <c r="H71" s="188" t="s">
        <v>364</v>
      </c>
      <c r="I71" s="188" t="s">
        <v>364</v>
      </c>
      <c r="J71" s="188" t="s">
        <v>364</v>
      </c>
      <c r="K71" s="188" t="s">
        <v>364</v>
      </c>
      <c r="L71" s="188" t="s">
        <v>364</v>
      </c>
      <c r="M71" s="188" t="s">
        <v>364</v>
      </c>
      <c r="N71" s="188" t="s">
        <v>364</v>
      </c>
      <c r="O71" s="188" t="s">
        <v>364</v>
      </c>
      <c r="P71" s="187">
        <f t="shared" si="6"/>
        <v>0</v>
      </c>
      <c r="Q71" s="186">
        <f t="shared" si="7"/>
        <v>0</v>
      </c>
      <c r="R71" s="183">
        <v>0</v>
      </c>
      <c r="S71" s="187">
        <f t="shared" si="8"/>
        <v>0</v>
      </c>
    </row>
    <row r="72" spans="1:19" ht="14.25" customHeight="1">
      <c r="A72" s="133">
        <v>61</v>
      </c>
      <c r="B72" s="134" t="s">
        <v>110</v>
      </c>
      <c r="C72" s="135" t="s">
        <v>21</v>
      </c>
      <c r="D72" s="188" t="s">
        <v>364</v>
      </c>
      <c r="E72" s="188" t="s">
        <v>364</v>
      </c>
      <c r="F72" s="188" t="s">
        <v>364</v>
      </c>
      <c r="G72" s="188" t="s">
        <v>364</v>
      </c>
      <c r="H72" s="188" t="s">
        <v>364</v>
      </c>
      <c r="I72" s="188" t="s">
        <v>364</v>
      </c>
      <c r="J72" s="188" t="s">
        <v>364</v>
      </c>
      <c r="K72" s="188" t="s">
        <v>364</v>
      </c>
      <c r="L72" s="188" t="s">
        <v>364</v>
      </c>
      <c r="M72" s="188" t="s">
        <v>364</v>
      </c>
      <c r="N72" s="188" t="s">
        <v>364</v>
      </c>
      <c r="O72" s="188" t="s">
        <v>364</v>
      </c>
      <c r="P72" s="187">
        <f t="shared" si="6"/>
        <v>0</v>
      </c>
      <c r="Q72" s="186">
        <f t="shared" si="7"/>
        <v>0</v>
      </c>
      <c r="R72" s="183">
        <v>0</v>
      </c>
      <c r="S72" s="187">
        <f t="shared" si="8"/>
        <v>0</v>
      </c>
    </row>
    <row r="73" spans="1:19" ht="14.25" customHeight="1">
      <c r="A73" s="133">
        <v>62</v>
      </c>
      <c r="B73" s="134" t="s">
        <v>111</v>
      </c>
      <c r="C73" s="135" t="s">
        <v>22</v>
      </c>
      <c r="D73" s="188" t="s">
        <v>364</v>
      </c>
      <c r="E73" s="188" t="s">
        <v>364</v>
      </c>
      <c r="F73" s="188" t="s">
        <v>364</v>
      </c>
      <c r="G73" s="188" t="s">
        <v>364</v>
      </c>
      <c r="H73" s="188" t="s">
        <v>364</v>
      </c>
      <c r="I73" s="188" t="s">
        <v>364</v>
      </c>
      <c r="J73" s="188" t="s">
        <v>364</v>
      </c>
      <c r="K73" s="188" t="s">
        <v>364</v>
      </c>
      <c r="L73" s="188" t="s">
        <v>364</v>
      </c>
      <c r="M73" s="188" t="s">
        <v>364</v>
      </c>
      <c r="N73" s="188" t="s">
        <v>364</v>
      </c>
      <c r="O73" s="188" t="s">
        <v>364</v>
      </c>
      <c r="P73" s="187">
        <f t="shared" si="6"/>
        <v>0</v>
      </c>
      <c r="Q73" s="186">
        <f t="shared" si="7"/>
        <v>0</v>
      </c>
      <c r="R73" s="183">
        <v>0</v>
      </c>
      <c r="S73" s="187">
        <f t="shared" si="8"/>
        <v>0</v>
      </c>
    </row>
    <row r="74" spans="1:19" ht="15.75" customHeight="1">
      <c r="A74" s="133">
        <v>63</v>
      </c>
      <c r="B74" s="134" t="s">
        <v>112</v>
      </c>
      <c r="C74" s="135" t="s">
        <v>23</v>
      </c>
      <c r="D74" s="188" t="s">
        <v>364</v>
      </c>
      <c r="E74" s="188" t="s">
        <v>364</v>
      </c>
      <c r="F74" s="188" t="s">
        <v>364</v>
      </c>
      <c r="G74" s="188" t="s">
        <v>364</v>
      </c>
      <c r="H74" s="188" t="s">
        <v>364</v>
      </c>
      <c r="I74" s="188" t="s">
        <v>364</v>
      </c>
      <c r="J74" s="188" t="s">
        <v>364</v>
      </c>
      <c r="K74" s="188" t="s">
        <v>364</v>
      </c>
      <c r="L74" s="188" t="s">
        <v>364</v>
      </c>
      <c r="M74" s="188" t="s">
        <v>364</v>
      </c>
      <c r="N74" s="188" t="s">
        <v>364</v>
      </c>
      <c r="O74" s="188" t="s">
        <v>364</v>
      </c>
      <c r="P74" s="187">
        <f t="shared" si="6"/>
        <v>0</v>
      </c>
      <c r="Q74" s="186">
        <f t="shared" si="7"/>
        <v>0</v>
      </c>
      <c r="R74" s="183">
        <v>0</v>
      </c>
      <c r="S74" s="187">
        <f t="shared" si="8"/>
        <v>0</v>
      </c>
    </row>
    <row r="75" spans="1:19" ht="12.75">
      <c r="A75" s="133">
        <v>64</v>
      </c>
      <c r="B75" s="134" t="s">
        <v>113</v>
      </c>
      <c r="C75" s="135" t="s">
        <v>24</v>
      </c>
      <c r="D75" s="188" t="s">
        <v>364</v>
      </c>
      <c r="E75" s="188" t="s">
        <v>364</v>
      </c>
      <c r="F75" s="188" t="s">
        <v>364</v>
      </c>
      <c r="G75" s="188" t="s">
        <v>364</v>
      </c>
      <c r="H75" s="188" t="s">
        <v>364</v>
      </c>
      <c r="I75" s="188" t="s">
        <v>364</v>
      </c>
      <c r="J75" s="188" t="s">
        <v>364</v>
      </c>
      <c r="K75" s="188" t="s">
        <v>364</v>
      </c>
      <c r="L75" s="188" t="s">
        <v>364</v>
      </c>
      <c r="M75" s="188" t="s">
        <v>364</v>
      </c>
      <c r="N75" s="188" t="s">
        <v>364</v>
      </c>
      <c r="O75" s="188" t="s">
        <v>364</v>
      </c>
      <c r="P75" s="187">
        <f t="shared" si="6"/>
        <v>0</v>
      </c>
      <c r="Q75" s="186">
        <f t="shared" si="7"/>
        <v>0</v>
      </c>
      <c r="R75" s="183">
        <v>0</v>
      </c>
      <c r="S75" s="187">
        <f t="shared" si="8"/>
        <v>0</v>
      </c>
    </row>
    <row r="76" spans="1:19" ht="14.25" customHeight="1">
      <c r="A76" s="133">
        <v>65</v>
      </c>
      <c r="B76" s="134" t="s">
        <v>114</v>
      </c>
      <c r="C76" s="135" t="s">
        <v>207</v>
      </c>
      <c r="D76" s="188" t="s">
        <v>364</v>
      </c>
      <c r="E76" s="188" t="s">
        <v>364</v>
      </c>
      <c r="F76" s="188" t="s">
        <v>364</v>
      </c>
      <c r="G76" s="188" t="s">
        <v>364</v>
      </c>
      <c r="H76" s="188" t="s">
        <v>364</v>
      </c>
      <c r="I76" s="188" t="s">
        <v>364</v>
      </c>
      <c r="J76" s="188" t="s">
        <v>364</v>
      </c>
      <c r="K76" s="188" t="s">
        <v>364</v>
      </c>
      <c r="L76" s="188" t="s">
        <v>364</v>
      </c>
      <c r="M76" s="188" t="s">
        <v>364</v>
      </c>
      <c r="N76" s="188" t="s">
        <v>364</v>
      </c>
      <c r="O76" s="188" t="s">
        <v>364</v>
      </c>
      <c r="P76" s="187">
        <f t="shared" si="6"/>
        <v>0</v>
      </c>
      <c r="Q76" s="186">
        <f t="shared" si="7"/>
        <v>0</v>
      </c>
      <c r="R76" s="183">
        <v>0</v>
      </c>
      <c r="S76" s="187">
        <f t="shared" si="8"/>
        <v>0</v>
      </c>
    </row>
    <row r="77" spans="1:19" ht="14.25" customHeight="1">
      <c r="A77" s="133">
        <v>66</v>
      </c>
      <c r="B77" s="134" t="s">
        <v>143</v>
      </c>
      <c r="C77" s="135" t="s">
        <v>25</v>
      </c>
      <c r="D77" s="188" t="s">
        <v>364</v>
      </c>
      <c r="E77" s="188" t="s">
        <v>364</v>
      </c>
      <c r="F77" s="188" t="s">
        <v>364</v>
      </c>
      <c r="G77" s="188" t="s">
        <v>364</v>
      </c>
      <c r="H77" s="188" t="s">
        <v>364</v>
      </c>
      <c r="I77" s="188" t="s">
        <v>364</v>
      </c>
      <c r="J77" s="188" t="s">
        <v>364</v>
      </c>
      <c r="K77" s="188" t="s">
        <v>364</v>
      </c>
      <c r="L77" s="188" t="s">
        <v>364</v>
      </c>
      <c r="M77" s="188" t="s">
        <v>364</v>
      </c>
      <c r="N77" s="188" t="s">
        <v>364</v>
      </c>
      <c r="O77" s="188" t="s">
        <v>364</v>
      </c>
      <c r="P77" s="187">
        <f t="shared" si="6"/>
        <v>0</v>
      </c>
      <c r="Q77" s="186">
        <f t="shared" si="7"/>
        <v>0</v>
      </c>
      <c r="R77" s="183">
        <v>0</v>
      </c>
      <c r="S77" s="187">
        <f t="shared" si="8"/>
        <v>0</v>
      </c>
    </row>
    <row r="78" spans="1:19" ht="12.75">
      <c r="A78" s="133">
        <v>67</v>
      </c>
      <c r="B78" s="134" t="s">
        <v>115</v>
      </c>
      <c r="C78" s="135" t="s">
        <v>1</v>
      </c>
      <c r="D78" s="188" t="s">
        <v>364</v>
      </c>
      <c r="E78" s="188" t="s">
        <v>364</v>
      </c>
      <c r="F78" s="188" t="s">
        <v>364</v>
      </c>
      <c r="G78" s="188" t="s">
        <v>364</v>
      </c>
      <c r="H78" s="188" t="s">
        <v>364</v>
      </c>
      <c r="I78" s="188" t="s">
        <v>364</v>
      </c>
      <c r="J78" s="188" t="s">
        <v>364</v>
      </c>
      <c r="K78" s="188" t="s">
        <v>364</v>
      </c>
      <c r="L78" s="188" t="s">
        <v>364</v>
      </c>
      <c r="M78" s="188" t="s">
        <v>364</v>
      </c>
      <c r="N78" s="188" t="s">
        <v>364</v>
      </c>
      <c r="O78" s="188" t="s">
        <v>364</v>
      </c>
      <c r="P78" s="187">
        <f t="shared" si="6"/>
        <v>0</v>
      </c>
      <c r="Q78" s="186">
        <f t="shared" si="7"/>
        <v>0</v>
      </c>
      <c r="R78" s="183">
        <v>0</v>
      </c>
      <c r="S78" s="187">
        <f t="shared" si="8"/>
        <v>0</v>
      </c>
    </row>
    <row r="79" spans="1:19" ht="12.75">
      <c r="A79" s="133">
        <v>68</v>
      </c>
      <c r="B79" s="134" t="s">
        <v>116</v>
      </c>
      <c r="C79" s="135" t="s">
        <v>26</v>
      </c>
      <c r="D79" s="188" t="s">
        <v>364</v>
      </c>
      <c r="E79" s="188" t="s">
        <v>364</v>
      </c>
      <c r="F79" s="188" t="s">
        <v>364</v>
      </c>
      <c r="G79" s="188" t="s">
        <v>364</v>
      </c>
      <c r="H79" s="188" t="s">
        <v>364</v>
      </c>
      <c r="I79" s="188" t="s">
        <v>364</v>
      </c>
      <c r="J79" s="188" t="s">
        <v>364</v>
      </c>
      <c r="K79" s="188" t="s">
        <v>364</v>
      </c>
      <c r="L79" s="188" t="s">
        <v>364</v>
      </c>
      <c r="M79" s="188" t="s">
        <v>364</v>
      </c>
      <c r="N79" s="188" t="s">
        <v>364</v>
      </c>
      <c r="O79" s="188" t="s">
        <v>364</v>
      </c>
      <c r="P79" s="187">
        <f t="shared" si="6"/>
        <v>0</v>
      </c>
      <c r="Q79" s="186">
        <f t="shared" si="7"/>
        <v>0</v>
      </c>
      <c r="R79" s="183">
        <v>0</v>
      </c>
      <c r="S79" s="187">
        <f t="shared" si="8"/>
        <v>0</v>
      </c>
    </row>
    <row r="80" spans="1:19" ht="14.25" customHeight="1">
      <c r="A80" s="133">
        <v>69</v>
      </c>
      <c r="B80" s="134" t="s">
        <v>117</v>
      </c>
      <c r="C80" s="135" t="s">
        <v>208</v>
      </c>
      <c r="D80" s="188" t="s">
        <v>364</v>
      </c>
      <c r="E80" s="188" t="s">
        <v>364</v>
      </c>
      <c r="F80" s="188" t="s">
        <v>364</v>
      </c>
      <c r="G80" s="188" t="s">
        <v>364</v>
      </c>
      <c r="H80" s="188" t="s">
        <v>364</v>
      </c>
      <c r="I80" s="188" t="s">
        <v>364</v>
      </c>
      <c r="J80" s="188" t="s">
        <v>364</v>
      </c>
      <c r="K80" s="188" t="s">
        <v>364</v>
      </c>
      <c r="L80" s="188" t="s">
        <v>364</v>
      </c>
      <c r="M80" s="188" t="s">
        <v>364</v>
      </c>
      <c r="N80" s="188" t="s">
        <v>364</v>
      </c>
      <c r="O80" s="188" t="s">
        <v>364</v>
      </c>
      <c r="P80" s="187">
        <f t="shared" si="6"/>
        <v>0</v>
      </c>
      <c r="Q80" s="186">
        <f t="shared" si="7"/>
        <v>0</v>
      </c>
      <c r="R80" s="183">
        <v>0</v>
      </c>
      <c r="S80" s="187">
        <f t="shared" si="8"/>
        <v>0</v>
      </c>
    </row>
    <row r="81" spans="1:19" ht="14.25" customHeight="1">
      <c r="A81" s="321" t="s">
        <v>152</v>
      </c>
      <c r="B81" s="321"/>
      <c r="C81" s="321"/>
      <c r="D81" s="321"/>
      <c r="E81" s="321"/>
      <c r="F81" s="321"/>
      <c r="G81" s="321"/>
      <c r="H81" s="321"/>
      <c r="I81" s="321"/>
      <c r="J81" s="321"/>
      <c r="K81" s="321"/>
      <c r="L81" s="321"/>
      <c r="M81" s="321"/>
      <c r="N81" s="321"/>
      <c r="O81" s="321"/>
      <c r="P81" s="191">
        <f>SUM(P52:P80)</f>
        <v>0</v>
      </c>
      <c r="Q81" s="190">
        <f>SUM(Q52:Q80)</f>
        <v>0</v>
      </c>
      <c r="R81" s="191">
        <f>SUM(R52:R80)</f>
        <v>0</v>
      </c>
      <c r="S81" s="191">
        <f>SUM(S52:S80)</f>
        <v>0</v>
      </c>
    </row>
    <row r="82" spans="1:19" ht="15" customHeight="1">
      <c r="A82" s="316" t="s">
        <v>148</v>
      </c>
      <c r="B82" s="317"/>
      <c r="C82" s="317"/>
      <c r="D82" s="317"/>
      <c r="E82" s="317"/>
      <c r="F82" s="317"/>
      <c r="G82" s="317"/>
      <c r="H82" s="317"/>
      <c r="I82" s="317"/>
      <c r="J82" s="317"/>
      <c r="K82" s="317"/>
      <c r="L82" s="317"/>
      <c r="M82" s="317"/>
      <c r="N82" s="317"/>
      <c r="O82" s="317"/>
      <c r="P82" s="317"/>
      <c r="Q82" s="317"/>
      <c r="R82" s="317"/>
      <c r="S82" s="317"/>
    </row>
    <row r="83" spans="1:19" ht="15" customHeight="1">
      <c r="A83" s="328" t="s">
        <v>27</v>
      </c>
      <c r="B83" s="330"/>
      <c r="C83" s="330"/>
      <c r="D83" s="330"/>
      <c r="E83" s="330"/>
      <c r="F83" s="330"/>
      <c r="G83" s="330"/>
      <c r="H83" s="330"/>
      <c r="I83" s="330"/>
      <c r="J83" s="330"/>
      <c r="K83" s="330"/>
      <c r="L83" s="330"/>
      <c r="M83" s="330"/>
      <c r="N83" s="330"/>
      <c r="O83" s="330"/>
      <c r="P83" s="330"/>
      <c r="Q83" s="330"/>
      <c r="R83" s="330"/>
      <c r="S83" s="330"/>
    </row>
    <row r="84" spans="1:19" ht="36.75" customHeight="1">
      <c r="A84" s="133">
        <v>70</v>
      </c>
      <c r="B84" s="134" t="s">
        <v>118</v>
      </c>
      <c r="C84" s="192" t="s">
        <v>209</v>
      </c>
      <c r="D84" s="188" t="s">
        <v>364</v>
      </c>
      <c r="E84" s="188" t="s">
        <v>364</v>
      </c>
      <c r="F84" s="188" t="s">
        <v>364</v>
      </c>
      <c r="G84" s="188" t="s">
        <v>364</v>
      </c>
      <c r="H84" s="188" t="s">
        <v>364</v>
      </c>
      <c r="I84" s="188" t="s">
        <v>364</v>
      </c>
      <c r="J84" s="188" t="s">
        <v>364</v>
      </c>
      <c r="K84" s="188" t="s">
        <v>364</v>
      </c>
      <c r="L84" s="188" t="s">
        <v>364</v>
      </c>
      <c r="M84" s="188" t="s">
        <v>364</v>
      </c>
      <c r="N84" s="188" t="s">
        <v>364</v>
      </c>
      <c r="O84" s="188" t="s">
        <v>364</v>
      </c>
      <c r="P84" s="187">
        <f>SUM(D84:O84)</f>
        <v>0</v>
      </c>
      <c r="Q84" s="186">
        <f>IF(P84&gt;=4,12+IF(P84&lt;13,(P84-4)*1.5,8*1.5),0)</f>
        <v>0</v>
      </c>
      <c r="R84" s="183">
        <v>0</v>
      </c>
      <c r="S84" s="187">
        <f>IF(R84&gt;=4,1,0)</f>
        <v>0</v>
      </c>
    </row>
    <row r="85" spans="1:19" ht="25.5">
      <c r="A85" s="133">
        <v>71</v>
      </c>
      <c r="B85" s="134" t="s">
        <v>119</v>
      </c>
      <c r="C85" s="135" t="s">
        <v>210</v>
      </c>
      <c r="D85" s="188" t="s">
        <v>364</v>
      </c>
      <c r="E85" s="188" t="s">
        <v>364</v>
      </c>
      <c r="F85" s="188" t="s">
        <v>364</v>
      </c>
      <c r="G85" s="188" t="s">
        <v>364</v>
      </c>
      <c r="H85" s="188" t="s">
        <v>364</v>
      </c>
      <c r="I85" s="188" t="s">
        <v>364</v>
      </c>
      <c r="J85" s="188" t="s">
        <v>364</v>
      </c>
      <c r="K85" s="188" t="s">
        <v>364</v>
      </c>
      <c r="L85" s="188" t="s">
        <v>364</v>
      </c>
      <c r="M85" s="188" t="s">
        <v>364</v>
      </c>
      <c r="N85" s="188" t="s">
        <v>364</v>
      </c>
      <c r="O85" s="188" t="s">
        <v>364</v>
      </c>
      <c r="P85" s="187">
        <f>SUM(D85:O85)</f>
        <v>0</v>
      </c>
      <c r="Q85" s="186">
        <f>IF(P85&gt;=4,12+IF(P85&lt;13,(P85-4)*1.5,8*1.5),0)</f>
        <v>0</v>
      </c>
      <c r="R85" s="183">
        <v>0</v>
      </c>
      <c r="S85" s="187">
        <f>IF(R85&gt;=4,1,0)</f>
        <v>0</v>
      </c>
    </row>
    <row r="86" spans="1:19" ht="15" customHeight="1">
      <c r="A86" s="328" t="s">
        <v>28</v>
      </c>
      <c r="B86" s="329"/>
      <c r="C86" s="329"/>
      <c r="D86" s="329"/>
      <c r="E86" s="329"/>
      <c r="F86" s="329"/>
      <c r="G86" s="329"/>
      <c r="H86" s="329"/>
      <c r="I86" s="329"/>
      <c r="J86" s="329"/>
      <c r="K86" s="329"/>
      <c r="L86" s="329"/>
      <c r="M86" s="327" t="s">
        <v>408</v>
      </c>
      <c r="N86" s="327"/>
      <c r="O86" s="327"/>
      <c r="P86" s="193">
        <f>SUM(P84:P85)</f>
        <v>0</v>
      </c>
      <c r="Q86" s="194">
        <f>SUM(Q84:Q85)</f>
        <v>0</v>
      </c>
      <c r="R86" s="195">
        <f>SUM(R84:R85)</f>
        <v>0</v>
      </c>
      <c r="S86" s="195">
        <f>SUM(S84:S85)</f>
        <v>0</v>
      </c>
    </row>
    <row r="87" spans="1:19" ht="25.5">
      <c r="A87" s="133">
        <v>72</v>
      </c>
      <c r="B87" s="134" t="s">
        <v>120</v>
      </c>
      <c r="C87" s="135" t="s">
        <v>211</v>
      </c>
      <c r="D87" s="188" t="s">
        <v>364</v>
      </c>
      <c r="E87" s="188" t="s">
        <v>364</v>
      </c>
      <c r="F87" s="188" t="s">
        <v>364</v>
      </c>
      <c r="G87" s="188" t="s">
        <v>364</v>
      </c>
      <c r="H87" s="188" t="s">
        <v>364</v>
      </c>
      <c r="I87" s="188" t="s">
        <v>364</v>
      </c>
      <c r="J87" s="188" t="s">
        <v>364</v>
      </c>
      <c r="K87" s="188" t="s">
        <v>364</v>
      </c>
      <c r="L87" s="188" t="s">
        <v>364</v>
      </c>
      <c r="M87" s="188" t="s">
        <v>364</v>
      </c>
      <c r="N87" s="188" t="s">
        <v>364</v>
      </c>
      <c r="O87" s="188" t="s">
        <v>364</v>
      </c>
      <c r="P87" s="187">
        <f>SUM(D87:O87)</f>
        <v>0</v>
      </c>
      <c r="Q87" s="186">
        <f>IF(P87&gt;=4,12+IF(P87&lt;13,(P87-4)*1.5,8*1.5),0)</f>
        <v>0</v>
      </c>
      <c r="R87" s="183">
        <v>0</v>
      </c>
      <c r="S87" s="187">
        <f>IF(R87&gt;=4,1,0)</f>
        <v>0</v>
      </c>
    </row>
    <row r="88" spans="1:19" ht="15" customHeight="1">
      <c r="A88" s="328" t="s">
        <v>29</v>
      </c>
      <c r="B88" s="329"/>
      <c r="C88" s="329"/>
      <c r="D88" s="329"/>
      <c r="E88" s="329"/>
      <c r="F88" s="329"/>
      <c r="G88" s="329"/>
      <c r="H88" s="329"/>
      <c r="I88" s="329"/>
      <c r="J88" s="329"/>
      <c r="K88" s="329"/>
      <c r="L88" s="329"/>
      <c r="M88" s="326" t="s">
        <v>409</v>
      </c>
      <c r="N88" s="326"/>
      <c r="O88" s="326"/>
      <c r="P88" s="196">
        <f>SUM(P87:P87)</f>
        <v>0</v>
      </c>
      <c r="Q88" s="197">
        <f>SUM(Q87:Q87)</f>
        <v>0</v>
      </c>
      <c r="R88" s="195">
        <f>SUM(R87:R87)</f>
        <v>0</v>
      </c>
      <c r="S88" s="195">
        <f>SUM(S87:S87)</f>
        <v>0</v>
      </c>
    </row>
    <row r="89" spans="1:19" ht="25.5">
      <c r="A89" s="133">
        <v>73</v>
      </c>
      <c r="B89" s="134" t="s">
        <v>121</v>
      </c>
      <c r="C89" s="135" t="s">
        <v>212</v>
      </c>
      <c r="D89" s="188" t="s">
        <v>364</v>
      </c>
      <c r="E89" s="188" t="s">
        <v>364</v>
      </c>
      <c r="F89" s="188" t="s">
        <v>364</v>
      </c>
      <c r="G89" s="188" t="s">
        <v>364</v>
      </c>
      <c r="H89" s="188" t="s">
        <v>364</v>
      </c>
      <c r="I89" s="188" t="s">
        <v>364</v>
      </c>
      <c r="J89" s="188" t="s">
        <v>364</v>
      </c>
      <c r="K89" s="188" t="s">
        <v>364</v>
      </c>
      <c r="L89" s="188" t="s">
        <v>364</v>
      </c>
      <c r="M89" s="188" t="s">
        <v>364</v>
      </c>
      <c r="N89" s="188" t="s">
        <v>364</v>
      </c>
      <c r="O89" s="188" t="s">
        <v>364</v>
      </c>
      <c r="P89" s="187">
        <f>SUM(D89:O89)</f>
        <v>0</v>
      </c>
      <c r="Q89" s="186">
        <f>IF(P89&gt;=4,12+IF(P89&lt;13,(P89-4)*1.5,8*1.5),0)</f>
        <v>0</v>
      </c>
      <c r="R89" s="183">
        <v>0</v>
      </c>
      <c r="S89" s="187">
        <f>IF(R89&gt;=4,1,0)</f>
        <v>0</v>
      </c>
    </row>
    <row r="90" spans="1:19" ht="25.5">
      <c r="A90" s="133">
        <v>74</v>
      </c>
      <c r="B90" s="134" t="s">
        <v>142</v>
      </c>
      <c r="C90" s="135" t="s">
        <v>30</v>
      </c>
      <c r="D90" s="188" t="s">
        <v>364</v>
      </c>
      <c r="E90" s="188" t="s">
        <v>364</v>
      </c>
      <c r="F90" s="188" t="s">
        <v>364</v>
      </c>
      <c r="G90" s="188" t="s">
        <v>364</v>
      </c>
      <c r="H90" s="188" t="s">
        <v>364</v>
      </c>
      <c r="I90" s="188" t="s">
        <v>364</v>
      </c>
      <c r="J90" s="188" t="s">
        <v>364</v>
      </c>
      <c r="K90" s="188" t="s">
        <v>364</v>
      </c>
      <c r="L90" s="188" t="s">
        <v>364</v>
      </c>
      <c r="M90" s="188" t="s">
        <v>364</v>
      </c>
      <c r="N90" s="188" t="s">
        <v>364</v>
      </c>
      <c r="O90" s="188" t="s">
        <v>364</v>
      </c>
      <c r="P90" s="187">
        <f>SUM(D90:O90)</f>
        <v>0</v>
      </c>
      <c r="Q90" s="186">
        <f>IF(P90&gt;=4,12+IF(P90&lt;13,(P90-4)*1.5,8*1.5),0)</f>
        <v>0</v>
      </c>
      <c r="R90" s="183">
        <v>0</v>
      </c>
      <c r="S90" s="187">
        <f>IF(R90&gt;=4,1,0)</f>
        <v>0</v>
      </c>
    </row>
    <row r="91" spans="1:19" ht="14.25" customHeight="1">
      <c r="A91" s="133">
        <v>75</v>
      </c>
      <c r="B91" s="134" t="s">
        <v>122</v>
      </c>
      <c r="C91" s="135" t="s">
        <v>216</v>
      </c>
      <c r="D91" s="188" t="s">
        <v>364</v>
      </c>
      <c r="E91" s="188" t="s">
        <v>364</v>
      </c>
      <c r="F91" s="188" t="s">
        <v>364</v>
      </c>
      <c r="G91" s="188" t="s">
        <v>364</v>
      </c>
      <c r="H91" s="188" t="s">
        <v>364</v>
      </c>
      <c r="I91" s="188" t="s">
        <v>364</v>
      </c>
      <c r="J91" s="188" t="s">
        <v>364</v>
      </c>
      <c r="K91" s="188" t="s">
        <v>364</v>
      </c>
      <c r="L91" s="188" t="s">
        <v>364</v>
      </c>
      <c r="M91" s="188" t="s">
        <v>364</v>
      </c>
      <c r="N91" s="188" t="s">
        <v>364</v>
      </c>
      <c r="O91" s="188" t="s">
        <v>364</v>
      </c>
      <c r="P91" s="187">
        <f>SUM(D91:O91)</f>
        <v>0</v>
      </c>
      <c r="Q91" s="186">
        <f>IF(P91&gt;=4,12+IF(P91&lt;13,(P91-4)*1.5,8*1.5),0)</f>
        <v>0</v>
      </c>
      <c r="R91" s="183">
        <v>0</v>
      </c>
      <c r="S91" s="187">
        <f>IF(R91&gt;=4,1,0)</f>
        <v>0</v>
      </c>
    </row>
    <row r="92" spans="1:19" ht="14.25" customHeight="1">
      <c r="A92" s="133">
        <v>76</v>
      </c>
      <c r="B92" s="134" t="s">
        <v>123</v>
      </c>
      <c r="C92" s="135" t="s">
        <v>31</v>
      </c>
      <c r="D92" s="188" t="s">
        <v>364</v>
      </c>
      <c r="E92" s="188" t="s">
        <v>364</v>
      </c>
      <c r="F92" s="188" t="s">
        <v>364</v>
      </c>
      <c r="G92" s="188" t="s">
        <v>364</v>
      </c>
      <c r="H92" s="188" t="s">
        <v>364</v>
      </c>
      <c r="I92" s="188" t="s">
        <v>364</v>
      </c>
      <c r="J92" s="188" t="s">
        <v>364</v>
      </c>
      <c r="K92" s="188" t="s">
        <v>364</v>
      </c>
      <c r="L92" s="188" t="s">
        <v>364</v>
      </c>
      <c r="M92" s="188" t="s">
        <v>364</v>
      </c>
      <c r="N92" s="188" t="s">
        <v>364</v>
      </c>
      <c r="O92" s="188" t="s">
        <v>364</v>
      </c>
      <c r="P92" s="187">
        <f>SUM(D92:O92)</f>
        <v>0</v>
      </c>
      <c r="Q92" s="186">
        <f>IF(P92&gt;=4,12+IF(P92&lt;13,(P92-4)*1.5,8*1.5),0)</f>
        <v>0</v>
      </c>
      <c r="R92" s="183">
        <v>0</v>
      </c>
      <c r="S92" s="187">
        <f>IF(R92&gt;=4,1,0)</f>
        <v>0</v>
      </c>
    </row>
    <row r="93" spans="1:19" ht="15" customHeight="1">
      <c r="A93" s="328" t="s">
        <v>32</v>
      </c>
      <c r="B93" s="329"/>
      <c r="C93" s="329"/>
      <c r="D93" s="329"/>
      <c r="E93" s="329"/>
      <c r="F93" s="329"/>
      <c r="G93" s="329"/>
      <c r="H93" s="329"/>
      <c r="I93" s="329"/>
      <c r="J93" s="329"/>
      <c r="K93" s="329"/>
      <c r="L93" s="329"/>
      <c r="M93" s="326" t="s">
        <v>410</v>
      </c>
      <c r="N93" s="327"/>
      <c r="O93" s="327"/>
      <c r="P93" s="195">
        <f>SUM(P89:P92)</f>
        <v>0</v>
      </c>
      <c r="Q93" s="194">
        <f>SUM(Q89:Q92)</f>
        <v>0</v>
      </c>
      <c r="R93" s="195">
        <f>SUM(R89:R92)</f>
        <v>0</v>
      </c>
      <c r="S93" s="195">
        <f>SUM(S89:S92)</f>
        <v>0</v>
      </c>
    </row>
    <row r="94" spans="1:19" ht="25.5">
      <c r="A94" s="133">
        <v>77</v>
      </c>
      <c r="B94" s="134" t="s">
        <v>124</v>
      </c>
      <c r="C94" s="135" t="s">
        <v>444</v>
      </c>
      <c r="D94" s="188" t="s">
        <v>364</v>
      </c>
      <c r="E94" s="188" t="s">
        <v>364</v>
      </c>
      <c r="F94" s="188" t="s">
        <v>364</v>
      </c>
      <c r="G94" s="188" t="s">
        <v>364</v>
      </c>
      <c r="H94" s="188" t="s">
        <v>364</v>
      </c>
      <c r="I94" s="188" t="s">
        <v>364</v>
      </c>
      <c r="J94" s="188" t="s">
        <v>364</v>
      </c>
      <c r="K94" s="188" t="s">
        <v>364</v>
      </c>
      <c r="L94" s="188" t="s">
        <v>364</v>
      </c>
      <c r="M94" s="188" t="s">
        <v>364</v>
      </c>
      <c r="N94" s="188" t="s">
        <v>364</v>
      </c>
      <c r="O94" s="188" t="s">
        <v>364</v>
      </c>
      <c r="P94" s="187">
        <f>SUM(D94:O94)</f>
        <v>0</v>
      </c>
      <c r="Q94" s="186">
        <f>IF(P94&gt;=4,12+IF(P94&lt;13,(P94-4)*1.5,8*1.5),0)</f>
        <v>0</v>
      </c>
      <c r="R94" s="183">
        <v>0</v>
      </c>
      <c r="S94" s="187">
        <f>IF(R94&gt;=4,1,0)</f>
        <v>0</v>
      </c>
    </row>
    <row r="95" spans="1:19" ht="25.5">
      <c r="A95" s="133">
        <v>78</v>
      </c>
      <c r="B95" s="134" t="s">
        <v>125</v>
      </c>
      <c r="C95" s="135" t="s">
        <v>34</v>
      </c>
      <c r="D95" s="188" t="s">
        <v>364</v>
      </c>
      <c r="E95" s="188" t="s">
        <v>364</v>
      </c>
      <c r="F95" s="188" t="s">
        <v>364</v>
      </c>
      <c r="G95" s="188" t="s">
        <v>364</v>
      </c>
      <c r="H95" s="188" t="s">
        <v>364</v>
      </c>
      <c r="I95" s="188" t="s">
        <v>364</v>
      </c>
      <c r="J95" s="188" t="s">
        <v>364</v>
      </c>
      <c r="K95" s="188" t="s">
        <v>364</v>
      </c>
      <c r="L95" s="188" t="s">
        <v>364</v>
      </c>
      <c r="M95" s="188" t="s">
        <v>364</v>
      </c>
      <c r="N95" s="188" t="s">
        <v>364</v>
      </c>
      <c r="O95" s="188" t="s">
        <v>364</v>
      </c>
      <c r="P95" s="187">
        <f>SUM(D95:O95)</f>
        <v>0</v>
      </c>
      <c r="Q95" s="186">
        <f>IF(P95&gt;=4,12+IF(P95&lt;13,(P95-4)*1.5,8*1.5),0)</f>
        <v>0</v>
      </c>
      <c r="R95" s="183">
        <v>0</v>
      </c>
      <c r="S95" s="187">
        <f>IF(R95&gt;=4,1,0)</f>
        <v>0</v>
      </c>
    </row>
    <row r="96" spans="1:19" ht="15" customHeight="1">
      <c r="A96" s="328" t="s">
        <v>35</v>
      </c>
      <c r="B96" s="329"/>
      <c r="C96" s="329"/>
      <c r="D96" s="329"/>
      <c r="E96" s="329"/>
      <c r="F96" s="329"/>
      <c r="G96" s="329"/>
      <c r="H96" s="329"/>
      <c r="I96" s="329"/>
      <c r="J96" s="329"/>
      <c r="K96" s="329"/>
      <c r="L96" s="329"/>
      <c r="M96" s="326" t="s">
        <v>411</v>
      </c>
      <c r="N96" s="326"/>
      <c r="O96" s="326"/>
      <c r="P96" s="195">
        <f>SUM(P94:P95)</f>
        <v>0</v>
      </c>
      <c r="Q96" s="194">
        <f>SUM(Q94:Q95)</f>
        <v>0</v>
      </c>
      <c r="R96" s="195">
        <f>SUM(R94:R95)</f>
        <v>0</v>
      </c>
      <c r="S96" s="195">
        <f>SUM(S94:S95)</f>
        <v>0</v>
      </c>
    </row>
    <row r="97" spans="1:19" ht="25.5">
      <c r="A97" s="133">
        <v>79</v>
      </c>
      <c r="B97" s="134" t="s">
        <v>141</v>
      </c>
      <c r="C97" s="135" t="s">
        <v>36</v>
      </c>
      <c r="D97" s="188" t="s">
        <v>364</v>
      </c>
      <c r="E97" s="188" t="s">
        <v>364</v>
      </c>
      <c r="F97" s="188" t="s">
        <v>364</v>
      </c>
      <c r="G97" s="188" t="s">
        <v>364</v>
      </c>
      <c r="H97" s="188" t="s">
        <v>364</v>
      </c>
      <c r="I97" s="188" t="s">
        <v>364</v>
      </c>
      <c r="J97" s="188" t="s">
        <v>364</v>
      </c>
      <c r="K97" s="188" t="s">
        <v>364</v>
      </c>
      <c r="L97" s="188" t="s">
        <v>364</v>
      </c>
      <c r="M97" s="188" t="s">
        <v>364</v>
      </c>
      <c r="N97" s="188" t="s">
        <v>364</v>
      </c>
      <c r="O97" s="188" t="s">
        <v>364</v>
      </c>
      <c r="P97" s="187">
        <f>SUM(D97:O97)</f>
        <v>0</v>
      </c>
      <c r="Q97" s="186">
        <f>IF(P97&gt;=4,12+IF(P97&lt;13,(P97-4)*1.5,8*1.5),0)</f>
        <v>0</v>
      </c>
      <c r="R97" s="183">
        <v>0</v>
      </c>
      <c r="S97" s="187">
        <f>IF(R97&gt;=4,1,0)</f>
        <v>0</v>
      </c>
    </row>
    <row r="98" spans="1:19" ht="25.5">
      <c r="A98" s="133">
        <v>80</v>
      </c>
      <c r="B98" s="134" t="s">
        <v>126</v>
      </c>
      <c r="C98" s="135" t="s">
        <v>37</v>
      </c>
      <c r="D98" s="188" t="s">
        <v>364</v>
      </c>
      <c r="E98" s="188" t="s">
        <v>364</v>
      </c>
      <c r="F98" s="188" t="s">
        <v>364</v>
      </c>
      <c r="G98" s="188" t="s">
        <v>364</v>
      </c>
      <c r="H98" s="188" t="s">
        <v>364</v>
      </c>
      <c r="I98" s="188" t="s">
        <v>364</v>
      </c>
      <c r="J98" s="188" t="s">
        <v>364</v>
      </c>
      <c r="K98" s="188" t="s">
        <v>364</v>
      </c>
      <c r="L98" s="188" t="s">
        <v>364</v>
      </c>
      <c r="M98" s="188" t="s">
        <v>364</v>
      </c>
      <c r="N98" s="188" t="s">
        <v>364</v>
      </c>
      <c r="O98" s="188" t="s">
        <v>364</v>
      </c>
      <c r="P98" s="187">
        <f>SUM(D98:O98)</f>
        <v>0</v>
      </c>
      <c r="Q98" s="186">
        <f>IF(P98&gt;=4,12+IF(P98&lt;13,(P98-4)*1.5,8*1.5),0)</f>
        <v>0</v>
      </c>
      <c r="R98" s="183">
        <v>0</v>
      </c>
      <c r="S98" s="187">
        <f>IF(R98&gt;=4,1,0)</f>
        <v>0</v>
      </c>
    </row>
    <row r="99" spans="1:19" ht="15" customHeight="1">
      <c r="A99" s="328" t="s">
        <v>38</v>
      </c>
      <c r="B99" s="329"/>
      <c r="C99" s="329"/>
      <c r="D99" s="329"/>
      <c r="E99" s="329"/>
      <c r="F99" s="329"/>
      <c r="G99" s="329"/>
      <c r="H99" s="329"/>
      <c r="I99" s="329"/>
      <c r="J99" s="329"/>
      <c r="K99" s="329"/>
      <c r="L99" s="329"/>
      <c r="M99" s="326" t="s">
        <v>413</v>
      </c>
      <c r="N99" s="326"/>
      <c r="O99" s="326"/>
      <c r="P99" s="195">
        <f>SUM(P97:P98)</f>
        <v>0</v>
      </c>
      <c r="Q99" s="194">
        <f>SUM(Q97:Q98)</f>
        <v>0</v>
      </c>
      <c r="R99" s="195">
        <f>SUM(R97:R98)</f>
        <v>0</v>
      </c>
      <c r="S99" s="195">
        <f>SUM(S97:S98)</f>
        <v>0</v>
      </c>
    </row>
    <row r="100" spans="1:19" ht="30.75" customHeight="1">
      <c r="A100" s="133">
        <v>81</v>
      </c>
      <c r="B100" s="134" t="s">
        <v>140</v>
      </c>
      <c r="C100" s="135" t="s">
        <v>39</v>
      </c>
      <c r="D100" s="188" t="s">
        <v>364</v>
      </c>
      <c r="E100" s="188" t="s">
        <v>364</v>
      </c>
      <c r="F100" s="188" t="s">
        <v>364</v>
      </c>
      <c r="G100" s="188" t="s">
        <v>364</v>
      </c>
      <c r="H100" s="188" t="s">
        <v>364</v>
      </c>
      <c r="I100" s="188" t="s">
        <v>364</v>
      </c>
      <c r="J100" s="188" t="s">
        <v>364</v>
      </c>
      <c r="K100" s="188" t="s">
        <v>364</v>
      </c>
      <c r="L100" s="188" t="s">
        <v>364</v>
      </c>
      <c r="M100" s="188" t="s">
        <v>364</v>
      </c>
      <c r="N100" s="188" t="s">
        <v>364</v>
      </c>
      <c r="O100" s="188" t="s">
        <v>364</v>
      </c>
      <c r="P100" s="187">
        <f>SUM(D100:O100)</f>
        <v>0</v>
      </c>
      <c r="Q100" s="186">
        <f>IF(P100&gt;=4,12+IF(P100&lt;13,(P100-4)*1.5,8*1.5),0)</f>
        <v>0</v>
      </c>
      <c r="R100" s="183">
        <v>0</v>
      </c>
      <c r="S100" s="187">
        <f>IF(R100&gt;=4,1,0)</f>
        <v>0</v>
      </c>
    </row>
    <row r="101" spans="1:19" ht="25.5">
      <c r="A101" s="133">
        <v>82</v>
      </c>
      <c r="B101" s="134" t="s">
        <v>127</v>
      </c>
      <c r="C101" s="135" t="s">
        <v>40</v>
      </c>
      <c r="D101" s="188" t="s">
        <v>364</v>
      </c>
      <c r="E101" s="188" t="s">
        <v>364</v>
      </c>
      <c r="F101" s="188" t="s">
        <v>364</v>
      </c>
      <c r="G101" s="188" t="s">
        <v>364</v>
      </c>
      <c r="H101" s="188" t="s">
        <v>364</v>
      </c>
      <c r="I101" s="188" t="s">
        <v>364</v>
      </c>
      <c r="J101" s="188" t="s">
        <v>364</v>
      </c>
      <c r="K101" s="188" t="s">
        <v>364</v>
      </c>
      <c r="L101" s="188" t="s">
        <v>364</v>
      </c>
      <c r="M101" s="188" t="s">
        <v>364</v>
      </c>
      <c r="N101" s="188" t="s">
        <v>364</v>
      </c>
      <c r="O101" s="188" t="s">
        <v>364</v>
      </c>
      <c r="P101" s="187">
        <f>SUM(D101:O101)</f>
        <v>0</v>
      </c>
      <c r="Q101" s="186">
        <f>IF(P101&gt;=4,12+IF(P101&lt;13,(P101-4)*1.5,8*1.5),0)</f>
        <v>0</v>
      </c>
      <c r="R101" s="183">
        <v>0</v>
      </c>
      <c r="S101" s="187">
        <f>IF(R101&gt;=4,1,0)</f>
        <v>0</v>
      </c>
    </row>
    <row r="102" spans="1:19" ht="15" customHeight="1">
      <c r="A102" s="328" t="s">
        <v>41</v>
      </c>
      <c r="B102" s="329"/>
      <c r="C102" s="329"/>
      <c r="D102" s="329"/>
      <c r="E102" s="329"/>
      <c r="F102" s="329"/>
      <c r="G102" s="329"/>
      <c r="H102" s="329"/>
      <c r="I102" s="329"/>
      <c r="J102" s="329"/>
      <c r="K102" s="329"/>
      <c r="L102" s="329"/>
      <c r="M102" s="326" t="s">
        <v>412</v>
      </c>
      <c r="N102" s="327"/>
      <c r="O102" s="327"/>
      <c r="P102" s="195">
        <f>SUM(P100:P101)</f>
        <v>0</v>
      </c>
      <c r="Q102" s="194">
        <f>SUM(Q100:Q101)</f>
        <v>0</v>
      </c>
      <c r="R102" s="195">
        <f>SUM(R100:R101)</f>
        <v>0</v>
      </c>
      <c r="S102" s="195">
        <f>SUM(S100:S101)</f>
        <v>0</v>
      </c>
    </row>
    <row r="103" spans="1:19" ht="25.5">
      <c r="A103" s="133">
        <v>83</v>
      </c>
      <c r="B103" s="134" t="s">
        <v>128</v>
      </c>
      <c r="C103" s="135" t="s">
        <v>443</v>
      </c>
      <c r="D103" s="188" t="s">
        <v>364</v>
      </c>
      <c r="E103" s="188" t="s">
        <v>364</v>
      </c>
      <c r="F103" s="188" t="s">
        <v>364</v>
      </c>
      <c r="G103" s="188" t="s">
        <v>364</v>
      </c>
      <c r="H103" s="188" t="s">
        <v>364</v>
      </c>
      <c r="I103" s="188" t="s">
        <v>364</v>
      </c>
      <c r="J103" s="188" t="s">
        <v>364</v>
      </c>
      <c r="K103" s="188" t="s">
        <v>364</v>
      </c>
      <c r="L103" s="188" t="s">
        <v>364</v>
      </c>
      <c r="M103" s="188" t="s">
        <v>364</v>
      </c>
      <c r="N103" s="188" t="s">
        <v>364</v>
      </c>
      <c r="O103" s="188" t="s">
        <v>364</v>
      </c>
      <c r="P103" s="187">
        <f>SUM(D103:O103)</f>
        <v>0</v>
      </c>
      <c r="Q103" s="186">
        <f>IF(P103&gt;=4,12+IF(P103&lt;13,(P103-4)*1.5,8*1.5),0)</f>
        <v>0</v>
      </c>
      <c r="R103" s="183">
        <v>0</v>
      </c>
      <c r="S103" s="187">
        <f>IF(R103&gt;=4,1,0)</f>
        <v>0</v>
      </c>
    </row>
    <row r="104" spans="1:19" ht="25.5">
      <c r="A104" s="133">
        <v>84</v>
      </c>
      <c r="B104" s="134" t="s">
        <v>129</v>
      </c>
      <c r="C104" s="135" t="s">
        <v>213</v>
      </c>
      <c r="D104" s="188" t="s">
        <v>364</v>
      </c>
      <c r="E104" s="188" t="s">
        <v>364</v>
      </c>
      <c r="F104" s="188" t="s">
        <v>364</v>
      </c>
      <c r="G104" s="188" t="s">
        <v>364</v>
      </c>
      <c r="H104" s="188" t="s">
        <v>364</v>
      </c>
      <c r="I104" s="188" t="s">
        <v>364</v>
      </c>
      <c r="J104" s="188" t="s">
        <v>364</v>
      </c>
      <c r="K104" s="188" t="s">
        <v>364</v>
      </c>
      <c r="L104" s="188" t="s">
        <v>364</v>
      </c>
      <c r="M104" s="188" t="s">
        <v>364</v>
      </c>
      <c r="N104" s="188" t="s">
        <v>364</v>
      </c>
      <c r="O104" s="188" t="s">
        <v>364</v>
      </c>
      <c r="P104" s="187">
        <f>SUM(D104:O104)</f>
        <v>0</v>
      </c>
      <c r="Q104" s="186">
        <f>IF(P104&gt;=4,12+IF(P104&lt;13,(P104-4)*1.5,8*1.5),0)</f>
        <v>0</v>
      </c>
      <c r="R104" s="183">
        <v>0</v>
      </c>
      <c r="S104" s="187">
        <f>IF(R104&gt;=4,1,0)</f>
        <v>0</v>
      </c>
    </row>
    <row r="105" spans="1:19" ht="15" customHeight="1">
      <c r="A105" s="328" t="s">
        <v>42</v>
      </c>
      <c r="B105" s="329"/>
      <c r="C105" s="329"/>
      <c r="D105" s="329"/>
      <c r="E105" s="329"/>
      <c r="F105" s="329"/>
      <c r="G105" s="329"/>
      <c r="H105" s="329"/>
      <c r="I105" s="329"/>
      <c r="J105" s="329"/>
      <c r="K105" s="329"/>
      <c r="L105" s="329"/>
      <c r="M105" s="326" t="s">
        <v>414</v>
      </c>
      <c r="N105" s="327"/>
      <c r="O105" s="327"/>
      <c r="P105" s="195">
        <f>SUM(P103:P104)</f>
        <v>0</v>
      </c>
      <c r="Q105" s="194">
        <f>SUM(Q103:Q104)</f>
        <v>0</v>
      </c>
      <c r="R105" s="195">
        <f>SUM(R103:R104)</f>
        <v>0</v>
      </c>
      <c r="S105" s="195">
        <f>SUM(S103:S104)</f>
        <v>0</v>
      </c>
    </row>
    <row r="106" spans="1:19" ht="25.5">
      <c r="A106" s="133">
        <v>85</v>
      </c>
      <c r="B106" s="134" t="s">
        <v>139</v>
      </c>
      <c r="C106" s="135" t="s">
        <v>442</v>
      </c>
      <c r="D106" s="188" t="s">
        <v>364</v>
      </c>
      <c r="E106" s="188" t="s">
        <v>364</v>
      </c>
      <c r="F106" s="188" t="s">
        <v>364</v>
      </c>
      <c r="G106" s="188" t="s">
        <v>364</v>
      </c>
      <c r="H106" s="188" t="s">
        <v>364</v>
      </c>
      <c r="I106" s="188" t="s">
        <v>364</v>
      </c>
      <c r="J106" s="188" t="s">
        <v>364</v>
      </c>
      <c r="K106" s="188" t="s">
        <v>364</v>
      </c>
      <c r="L106" s="188" t="s">
        <v>364</v>
      </c>
      <c r="M106" s="188" t="s">
        <v>364</v>
      </c>
      <c r="N106" s="188" t="s">
        <v>364</v>
      </c>
      <c r="O106" s="188" t="s">
        <v>364</v>
      </c>
      <c r="P106" s="187">
        <f>SUM(D106:O106)</f>
        <v>0</v>
      </c>
      <c r="Q106" s="186">
        <f>IF(P106&gt;=4,12+IF(P106&lt;13,(P106-4)*1.5,8*1.5),0)</f>
        <v>0</v>
      </c>
      <c r="R106" s="183">
        <v>0</v>
      </c>
      <c r="S106" s="187">
        <f>IF(R106&gt;=4,1,0)</f>
        <v>0</v>
      </c>
    </row>
    <row r="107" spans="1:19" ht="25.5">
      <c r="A107" s="133">
        <v>86</v>
      </c>
      <c r="B107" s="134" t="s">
        <v>138</v>
      </c>
      <c r="C107" s="135" t="s">
        <v>44</v>
      </c>
      <c r="D107" s="188" t="s">
        <v>364</v>
      </c>
      <c r="E107" s="188" t="s">
        <v>364</v>
      </c>
      <c r="F107" s="188" t="s">
        <v>364</v>
      </c>
      <c r="G107" s="188" t="s">
        <v>364</v>
      </c>
      <c r="H107" s="188" t="s">
        <v>364</v>
      </c>
      <c r="I107" s="188" t="s">
        <v>364</v>
      </c>
      <c r="J107" s="188" t="s">
        <v>364</v>
      </c>
      <c r="K107" s="188" t="s">
        <v>364</v>
      </c>
      <c r="L107" s="188" t="s">
        <v>364</v>
      </c>
      <c r="M107" s="188" t="s">
        <v>364</v>
      </c>
      <c r="N107" s="188" t="s">
        <v>364</v>
      </c>
      <c r="O107" s="188" t="s">
        <v>364</v>
      </c>
      <c r="P107" s="187">
        <f>SUM(D107:O107)</f>
        <v>0</v>
      </c>
      <c r="Q107" s="186">
        <f>IF(P107&gt;=4,12+IF(P107&lt;13,(P107-4)*1.5,8*1.5),0)</f>
        <v>0</v>
      </c>
      <c r="R107" s="183">
        <v>0</v>
      </c>
      <c r="S107" s="187">
        <f>IF(R107&gt;=4,1,0)</f>
        <v>0</v>
      </c>
    </row>
    <row r="108" spans="1:19" ht="15" customHeight="1">
      <c r="A108" s="328" t="s">
        <v>45</v>
      </c>
      <c r="B108" s="329"/>
      <c r="C108" s="329"/>
      <c r="D108" s="329"/>
      <c r="E108" s="329"/>
      <c r="F108" s="329"/>
      <c r="G108" s="329"/>
      <c r="H108" s="329"/>
      <c r="I108" s="329"/>
      <c r="J108" s="329"/>
      <c r="K108" s="329"/>
      <c r="L108" s="329"/>
      <c r="M108" s="326" t="s">
        <v>415</v>
      </c>
      <c r="N108" s="327"/>
      <c r="O108" s="327"/>
      <c r="P108" s="195">
        <f>SUM(P106:P107)</f>
        <v>0</v>
      </c>
      <c r="Q108" s="194">
        <f>SUM(Q106:Q107)</f>
        <v>0</v>
      </c>
      <c r="R108" s="195">
        <f>SUM(R106:R107)</f>
        <v>0</v>
      </c>
      <c r="S108" s="195">
        <f>SUM(S106:S107)</f>
        <v>0</v>
      </c>
    </row>
    <row r="109" spans="1:19" ht="25.5">
      <c r="A109" s="133">
        <v>87</v>
      </c>
      <c r="B109" s="134" t="s">
        <v>130</v>
      </c>
      <c r="C109" s="135" t="s">
        <v>442</v>
      </c>
      <c r="D109" s="188" t="s">
        <v>364</v>
      </c>
      <c r="E109" s="188" t="s">
        <v>364</v>
      </c>
      <c r="F109" s="188" t="s">
        <v>364</v>
      </c>
      <c r="G109" s="188" t="s">
        <v>364</v>
      </c>
      <c r="H109" s="188" t="s">
        <v>364</v>
      </c>
      <c r="I109" s="188" t="s">
        <v>364</v>
      </c>
      <c r="J109" s="188" t="s">
        <v>364</v>
      </c>
      <c r="K109" s="188" t="s">
        <v>364</v>
      </c>
      <c r="L109" s="188" t="s">
        <v>364</v>
      </c>
      <c r="M109" s="188" t="s">
        <v>364</v>
      </c>
      <c r="N109" s="188" t="s">
        <v>364</v>
      </c>
      <c r="O109" s="188" t="s">
        <v>364</v>
      </c>
      <c r="P109" s="187">
        <f>SUM(D109:O109)</f>
        <v>0</v>
      </c>
      <c r="Q109" s="186">
        <f>IF(P109&gt;=4,12+IF(P109&lt;13,(P109-4)*1.5,8*1.5),0)</f>
        <v>0</v>
      </c>
      <c r="R109" s="183">
        <v>0</v>
      </c>
      <c r="S109" s="187">
        <f>IF(R109&gt;=4,1,0)</f>
        <v>0</v>
      </c>
    </row>
    <row r="110" spans="1:19" ht="25.5">
      <c r="A110" s="133">
        <v>88</v>
      </c>
      <c r="B110" s="134" t="s">
        <v>137</v>
      </c>
      <c r="C110" s="135" t="s">
        <v>47</v>
      </c>
      <c r="D110" s="188" t="s">
        <v>364</v>
      </c>
      <c r="E110" s="188" t="s">
        <v>364</v>
      </c>
      <c r="F110" s="188" t="s">
        <v>364</v>
      </c>
      <c r="G110" s="188" t="s">
        <v>364</v>
      </c>
      <c r="H110" s="188" t="s">
        <v>364</v>
      </c>
      <c r="I110" s="188" t="s">
        <v>364</v>
      </c>
      <c r="J110" s="188" t="s">
        <v>364</v>
      </c>
      <c r="K110" s="188" t="s">
        <v>364</v>
      </c>
      <c r="L110" s="188" t="s">
        <v>364</v>
      </c>
      <c r="M110" s="188" t="s">
        <v>364</v>
      </c>
      <c r="N110" s="188" t="s">
        <v>364</v>
      </c>
      <c r="O110" s="188" t="s">
        <v>364</v>
      </c>
      <c r="P110" s="187">
        <f>SUM(D110:O110)</f>
        <v>0</v>
      </c>
      <c r="Q110" s="186">
        <f>IF(P110&gt;=4,12+IF(P110&lt;13,(P110-4)*1.5,8*1.5),0)</f>
        <v>0</v>
      </c>
      <c r="R110" s="183">
        <v>0</v>
      </c>
      <c r="S110" s="187">
        <f>IF(R110&gt;=4,1,0)</f>
        <v>0</v>
      </c>
    </row>
    <row r="111" spans="1:19" ht="15" customHeight="1">
      <c r="A111" s="328" t="s">
        <v>48</v>
      </c>
      <c r="B111" s="329"/>
      <c r="C111" s="329"/>
      <c r="D111" s="329"/>
      <c r="E111" s="329"/>
      <c r="F111" s="329"/>
      <c r="G111" s="329"/>
      <c r="H111" s="329"/>
      <c r="I111" s="329"/>
      <c r="J111" s="329"/>
      <c r="K111" s="329"/>
      <c r="L111" s="329"/>
      <c r="M111" s="326" t="s">
        <v>416</v>
      </c>
      <c r="N111" s="327"/>
      <c r="O111" s="327"/>
      <c r="P111" s="195">
        <f>SUM(P109:P110)</f>
        <v>0</v>
      </c>
      <c r="Q111" s="194">
        <f>SUM(Q109:Q110)</f>
        <v>0</v>
      </c>
      <c r="R111" s="195">
        <f>SUM(R109:R110)</f>
        <v>0</v>
      </c>
      <c r="S111" s="195">
        <f>SUM(S109:S110)</f>
        <v>0</v>
      </c>
    </row>
    <row r="112" spans="1:19" ht="14.25" customHeight="1">
      <c r="A112" s="133">
        <v>89</v>
      </c>
      <c r="B112" s="134" t="s">
        <v>131</v>
      </c>
      <c r="C112" s="135" t="s">
        <v>214</v>
      </c>
      <c r="D112" s="188" t="s">
        <v>364</v>
      </c>
      <c r="E112" s="188" t="s">
        <v>364</v>
      </c>
      <c r="F112" s="188" t="s">
        <v>364</v>
      </c>
      <c r="G112" s="188" t="s">
        <v>364</v>
      </c>
      <c r="H112" s="188" t="s">
        <v>364</v>
      </c>
      <c r="I112" s="188" t="s">
        <v>364</v>
      </c>
      <c r="J112" s="188" t="s">
        <v>364</v>
      </c>
      <c r="K112" s="188" t="s">
        <v>364</v>
      </c>
      <c r="L112" s="188" t="s">
        <v>364</v>
      </c>
      <c r="M112" s="188" t="s">
        <v>364</v>
      </c>
      <c r="N112" s="188" t="s">
        <v>364</v>
      </c>
      <c r="O112" s="188" t="s">
        <v>364</v>
      </c>
      <c r="P112" s="187">
        <f>SUM(D112:O112)</f>
        <v>0</v>
      </c>
      <c r="Q112" s="186">
        <f>IF(P112&gt;=4,12+IF(P112&lt;13,(P112-4)*1.5,8*1.5),0)</f>
        <v>0</v>
      </c>
      <c r="R112" s="183">
        <v>0</v>
      </c>
      <c r="S112" s="187">
        <f>IF(R112&gt;=4,1,0)</f>
        <v>0</v>
      </c>
    </row>
    <row r="113" spans="1:19" ht="14.25" customHeight="1">
      <c r="A113" s="133">
        <v>90</v>
      </c>
      <c r="B113" s="134" t="s">
        <v>132</v>
      </c>
      <c r="C113" s="135" t="s">
        <v>215</v>
      </c>
      <c r="D113" s="188" t="s">
        <v>364</v>
      </c>
      <c r="E113" s="188" t="s">
        <v>364</v>
      </c>
      <c r="F113" s="188" t="s">
        <v>364</v>
      </c>
      <c r="G113" s="188" t="s">
        <v>364</v>
      </c>
      <c r="H113" s="188" t="s">
        <v>364</v>
      </c>
      <c r="I113" s="188" t="s">
        <v>364</v>
      </c>
      <c r="J113" s="188" t="s">
        <v>364</v>
      </c>
      <c r="K113" s="188" t="s">
        <v>364</v>
      </c>
      <c r="L113" s="188" t="s">
        <v>364</v>
      </c>
      <c r="M113" s="188" t="s">
        <v>364</v>
      </c>
      <c r="N113" s="188" t="s">
        <v>364</v>
      </c>
      <c r="O113" s="188" t="s">
        <v>364</v>
      </c>
      <c r="P113" s="187">
        <f>SUM(D113:O113)</f>
        <v>0</v>
      </c>
      <c r="Q113" s="186">
        <f>IF(P113&gt;=4,12+IF(P113&lt;13,(P113-4)*1.5,8*1.5),0)</f>
        <v>0</v>
      </c>
      <c r="R113" s="183">
        <v>0</v>
      </c>
      <c r="S113" s="187">
        <f>IF(R113&gt;=4,1,0)</f>
        <v>0</v>
      </c>
    </row>
    <row r="114" spans="1:19" ht="14.25" customHeight="1">
      <c r="A114" s="198"/>
      <c r="B114" s="199"/>
      <c r="C114" s="321" t="s">
        <v>417</v>
      </c>
      <c r="D114" s="333"/>
      <c r="E114" s="333"/>
      <c r="F114" s="333"/>
      <c r="G114" s="333"/>
      <c r="H114" s="333"/>
      <c r="I114" s="333"/>
      <c r="J114" s="333"/>
      <c r="K114" s="333"/>
      <c r="L114" s="333"/>
      <c r="M114" s="333"/>
      <c r="N114" s="333"/>
      <c r="O114" s="333"/>
      <c r="P114" s="200">
        <f>SUM(P112:P113)</f>
        <v>0</v>
      </c>
      <c r="Q114" s="201">
        <f>SUM(Q112:Q113)</f>
        <v>0</v>
      </c>
      <c r="R114" s="200">
        <f>SUM(R112:R113)</f>
        <v>0</v>
      </c>
      <c r="S114" s="200">
        <f>SUM(S112:S113)</f>
        <v>0</v>
      </c>
    </row>
    <row r="115" spans="1:19" ht="14.25" customHeight="1">
      <c r="A115" s="334" t="s">
        <v>153</v>
      </c>
      <c r="B115" s="335"/>
      <c r="C115" s="335"/>
      <c r="D115" s="335"/>
      <c r="E115" s="335"/>
      <c r="F115" s="335"/>
      <c r="G115" s="335"/>
      <c r="H115" s="335"/>
      <c r="I115" s="335"/>
      <c r="J115" s="335"/>
      <c r="K115" s="335"/>
      <c r="L115" s="335"/>
      <c r="M115" s="335"/>
      <c r="N115" s="335"/>
      <c r="O115" s="335"/>
      <c r="P115" s="191">
        <f>P86+P88+P93+P96+P99+P102+P105+P108+P111+P112+P114</f>
        <v>0</v>
      </c>
      <c r="Q115" s="202">
        <f>Q86+Q88+Q93+Q96+Q99+Q102+Q105+Q108+Q111+Q114</f>
        <v>0</v>
      </c>
      <c r="R115" s="191">
        <f>R86+R88+R93+R96+R99+R102+R105+R108+R111+R114</f>
        <v>0</v>
      </c>
      <c r="S115" s="191">
        <f>S84+S85+S87+S89+S90+S91+S92+S94+S95+S97+S98+S100+S101+S103+S104+S106+S107+S109+S110+S114</f>
        <v>0</v>
      </c>
    </row>
    <row r="116" spans="1:19" ht="15" customHeight="1">
      <c r="A116" s="325" t="s">
        <v>149</v>
      </c>
      <c r="B116" s="325"/>
      <c r="C116" s="325"/>
      <c r="D116" s="325"/>
      <c r="E116" s="325"/>
      <c r="F116" s="325"/>
      <c r="G116" s="325"/>
      <c r="H116" s="325"/>
      <c r="I116" s="325"/>
      <c r="J116" s="325"/>
      <c r="K116" s="325"/>
      <c r="L116" s="325"/>
      <c r="M116" s="325"/>
      <c r="N116" s="325"/>
      <c r="O116" s="325"/>
      <c r="P116" s="325"/>
      <c r="Q116" s="325"/>
      <c r="R116" s="325"/>
      <c r="S116" s="325"/>
    </row>
    <row r="117" spans="1:19" ht="14.25" customHeight="1">
      <c r="A117" s="203">
        <v>91</v>
      </c>
      <c r="B117" s="204" t="s">
        <v>217</v>
      </c>
      <c r="C117" s="205" t="s">
        <v>218</v>
      </c>
      <c r="D117" s="188" t="s">
        <v>364</v>
      </c>
      <c r="E117" s="188" t="s">
        <v>364</v>
      </c>
      <c r="F117" s="188" t="s">
        <v>364</v>
      </c>
      <c r="G117" s="188" t="s">
        <v>364</v>
      </c>
      <c r="H117" s="188" t="s">
        <v>364</v>
      </c>
      <c r="I117" s="188" t="s">
        <v>364</v>
      </c>
      <c r="J117" s="188" t="s">
        <v>364</v>
      </c>
      <c r="K117" s="188" t="s">
        <v>364</v>
      </c>
      <c r="L117" s="188" t="s">
        <v>364</v>
      </c>
      <c r="M117" s="188" t="s">
        <v>364</v>
      </c>
      <c r="N117" s="188" t="s">
        <v>364</v>
      </c>
      <c r="O117" s="188" t="s">
        <v>364</v>
      </c>
      <c r="P117" s="187">
        <f aca="true" t="shared" si="9" ref="P117:P124">SUM(D117:O117)</f>
        <v>0</v>
      </c>
      <c r="Q117" s="186">
        <f>IF(P117&gt;=4,12+IF(P117&lt;13,(P117-4)*1.5,8*1.5),0)</f>
        <v>0</v>
      </c>
      <c r="R117" s="183">
        <v>0</v>
      </c>
      <c r="S117" s="187">
        <f aca="true" t="shared" si="10" ref="S117:S124">IF(R117&gt;=4,1,0)</f>
        <v>0</v>
      </c>
    </row>
    <row r="118" spans="1:19" ht="14.25" customHeight="1">
      <c r="A118" s="203">
        <v>92</v>
      </c>
      <c r="B118" s="204" t="s">
        <v>219</v>
      </c>
      <c r="C118" s="205" t="s">
        <v>220</v>
      </c>
      <c r="D118" s="188" t="s">
        <v>364</v>
      </c>
      <c r="E118" s="188" t="s">
        <v>364</v>
      </c>
      <c r="F118" s="188" t="s">
        <v>364</v>
      </c>
      <c r="G118" s="188" t="s">
        <v>364</v>
      </c>
      <c r="H118" s="188" t="s">
        <v>364</v>
      </c>
      <c r="I118" s="188" t="s">
        <v>364</v>
      </c>
      <c r="J118" s="188" t="s">
        <v>364</v>
      </c>
      <c r="K118" s="188" t="s">
        <v>364</v>
      </c>
      <c r="L118" s="188" t="s">
        <v>364</v>
      </c>
      <c r="M118" s="188" t="s">
        <v>364</v>
      </c>
      <c r="N118" s="188" t="s">
        <v>364</v>
      </c>
      <c r="O118" s="188" t="s">
        <v>364</v>
      </c>
      <c r="P118" s="187">
        <f t="shared" si="9"/>
        <v>0</v>
      </c>
      <c r="Q118" s="186">
        <f aca="true" t="shared" si="11" ref="Q118:Q124">IF(P118&gt;=4,12+IF(P118&lt;13,(P118-4)*1.5,8*1.5),0)</f>
        <v>0</v>
      </c>
      <c r="R118" s="183">
        <v>0</v>
      </c>
      <c r="S118" s="187">
        <f t="shared" si="10"/>
        <v>0</v>
      </c>
    </row>
    <row r="119" spans="1:19" ht="25.5">
      <c r="A119" s="203">
        <v>93</v>
      </c>
      <c r="B119" s="204" t="s">
        <v>221</v>
      </c>
      <c r="C119" s="129" t="s">
        <v>222</v>
      </c>
      <c r="D119" s="188" t="s">
        <v>364</v>
      </c>
      <c r="E119" s="188" t="s">
        <v>364</v>
      </c>
      <c r="F119" s="188" t="s">
        <v>364</v>
      </c>
      <c r="G119" s="188" t="s">
        <v>364</v>
      </c>
      <c r="H119" s="188" t="s">
        <v>364</v>
      </c>
      <c r="I119" s="188" t="s">
        <v>364</v>
      </c>
      <c r="J119" s="188" t="s">
        <v>364</v>
      </c>
      <c r="K119" s="188" t="s">
        <v>364</v>
      </c>
      <c r="L119" s="188" t="s">
        <v>364</v>
      </c>
      <c r="M119" s="188" t="s">
        <v>364</v>
      </c>
      <c r="N119" s="188" t="s">
        <v>364</v>
      </c>
      <c r="O119" s="188" t="s">
        <v>364</v>
      </c>
      <c r="P119" s="187">
        <f t="shared" si="9"/>
        <v>0</v>
      </c>
      <c r="Q119" s="186">
        <f t="shared" si="11"/>
        <v>0</v>
      </c>
      <c r="R119" s="183">
        <v>0</v>
      </c>
      <c r="S119" s="187">
        <f t="shared" si="10"/>
        <v>0</v>
      </c>
    </row>
    <row r="120" spans="1:19" ht="25.5">
      <c r="A120" s="203">
        <v>94</v>
      </c>
      <c r="B120" s="204" t="s">
        <v>223</v>
      </c>
      <c r="C120" s="129" t="s">
        <v>224</v>
      </c>
      <c r="D120" s="188" t="s">
        <v>364</v>
      </c>
      <c r="E120" s="188" t="s">
        <v>364</v>
      </c>
      <c r="F120" s="188" t="s">
        <v>364</v>
      </c>
      <c r="G120" s="188" t="s">
        <v>364</v>
      </c>
      <c r="H120" s="188" t="s">
        <v>364</v>
      </c>
      <c r="I120" s="188" t="s">
        <v>364</v>
      </c>
      <c r="J120" s="188" t="s">
        <v>364</v>
      </c>
      <c r="K120" s="188" t="s">
        <v>364</v>
      </c>
      <c r="L120" s="188" t="s">
        <v>364</v>
      </c>
      <c r="M120" s="188" t="s">
        <v>364</v>
      </c>
      <c r="N120" s="188" t="s">
        <v>364</v>
      </c>
      <c r="O120" s="188" t="s">
        <v>364</v>
      </c>
      <c r="P120" s="187">
        <f t="shared" si="9"/>
        <v>0</v>
      </c>
      <c r="Q120" s="186">
        <f t="shared" si="11"/>
        <v>0</v>
      </c>
      <c r="R120" s="183">
        <v>0</v>
      </c>
      <c r="S120" s="187">
        <f t="shared" si="10"/>
        <v>0</v>
      </c>
    </row>
    <row r="121" spans="1:19" ht="14.25" customHeight="1">
      <c r="A121" s="203">
        <v>95</v>
      </c>
      <c r="B121" s="204" t="s">
        <v>136</v>
      </c>
      <c r="C121" s="205" t="s">
        <v>225</v>
      </c>
      <c r="D121" s="188" t="s">
        <v>364</v>
      </c>
      <c r="E121" s="188" t="s">
        <v>364</v>
      </c>
      <c r="F121" s="188" t="s">
        <v>364</v>
      </c>
      <c r="G121" s="188" t="s">
        <v>364</v>
      </c>
      <c r="H121" s="188" t="s">
        <v>364</v>
      </c>
      <c r="I121" s="188" t="s">
        <v>364</v>
      </c>
      <c r="J121" s="188" t="s">
        <v>364</v>
      </c>
      <c r="K121" s="188" t="s">
        <v>364</v>
      </c>
      <c r="L121" s="188" t="s">
        <v>364</v>
      </c>
      <c r="M121" s="188" t="s">
        <v>364</v>
      </c>
      <c r="N121" s="188" t="s">
        <v>364</v>
      </c>
      <c r="O121" s="188" t="s">
        <v>364</v>
      </c>
      <c r="P121" s="187">
        <f t="shared" si="9"/>
        <v>0</v>
      </c>
      <c r="Q121" s="186">
        <f t="shared" si="11"/>
        <v>0</v>
      </c>
      <c r="R121" s="183">
        <v>0</v>
      </c>
      <c r="S121" s="187">
        <f t="shared" si="10"/>
        <v>0</v>
      </c>
    </row>
    <row r="122" spans="1:19" ht="14.25" customHeight="1">
      <c r="A122" s="203">
        <v>96</v>
      </c>
      <c r="B122" s="204" t="s">
        <v>133</v>
      </c>
      <c r="C122" s="205" t="s">
        <v>226</v>
      </c>
      <c r="D122" s="188" t="s">
        <v>364</v>
      </c>
      <c r="E122" s="188" t="s">
        <v>364</v>
      </c>
      <c r="F122" s="188" t="s">
        <v>364</v>
      </c>
      <c r="G122" s="188" t="s">
        <v>364</v>
      </c>
      <c r="H122" s="188" t="s">
        <v>364</v>
      </c>
      <c r="I122" s="188" t="s">
        <v>364</v>
      </c>
      <c r="J122" s="188" t="s">
        <v>364</v>
      </c>
      <c r="K122" s="188" t="s">
        <v>364</v>
      </c>
      <c r="L122" s="188" t="s">
        <v>364</v>
      </c>
      <c r="M122" s="188" t="s">
        <v>364</v>
      </c>
      <c r="N122" s="188" t="s">
        <v>364</v>
      </c>
      <c r="O122" s="188" t="s">
        <v>364</v>
      </c>
      <c r="P122" s="187">
        <f t="shared" si="9"/>
        <v>0</v>
      </c>
      <c r="Q122" s="186">
        <f t="shared" si="11"/>
        <v>0</v>
      </c>
      <c r="R122" s="183">
        <v>0</v>
      </c>
      <c r="S122" s="187">
        <f t="shared" si="10"/>
        <v>0</v>
      </c>
    </row>
    <row r="123" spans="1:19" ht="14.25" customHeight="1">
      <c r="A123" s="203">
        <v>97</v>
      </c>
      <c r="B123" s="204" t="s">
        <v>135</v>
      </c>
      <c r="C123" s="205" t="s">
        <v>227</v>
      </c>
      <c r="D123" s="188" t="s">
        <v>364</v>
      </c>
      <c r="E123" s="188" t="s">
        <v>364</v>
      </c>
      <c r="F123" s="188" t="s">
        <v>364</v>
      </c>
      <c r="G123" s="188" t="s">
        <v>364</v>
      </c>
      <c r="H123" s="188" t="s">
        <v>364</v>
      </c>
      <c r="I123" s="188" t="s">
        <v>364</v>
      </c>
      <c r="J123" s="188" t="s">
        <v>364</v>
      </c>
      <c r="K123" s="188" t="s">
        <v>364</v>
      </c>
      <c r="L123" s="188" t="s">
        <v>364</v>
      </c>
      <c r="M123" s="188" t="s">
        <v>364</v>
      </c>
      <c r="N123" s="188" t="s">
        <v>364</v>
      </c>
      <c r="O123" s="188" t="s">
        <v>364</v>
      </c>
      <c r="P123" s="187">
        <f t="shared" si="9"/>
        <v>0</v>
      </c>
      <c r="Q123" s="186">
        <f t="shared" si="11"/>
        <v>0</v>
      </c>
      <c r="R123" s="183">
        <v>0</v>
      </c>
      <c r="S123" s="187">
        <f t="shared" si="10"/>
        <v>0</v>
      </c>
    </row>
    <row r="124" spans="1:19" ht="14.25" customHeight="1">
      <c r="A124" s="203">
        <v>98</v>
      </c>
      <c r="B124" s="204" t="s">
        <v>134</v>
      </c>
      <c r="C124" s="205" t="s">
        <v>49</v>
      </c>
      <c r="D124" s="188" t="s">
        <v>364</v>
      </c>
      <c r="E124" s="188" t="s">
        <v>364</v>
      </c>
      <c r="F124" s="188" t="s">
        <v>364</v>
      </c>
      <c r="G124" s="188" t="s">
        <v>364</v>
      </c>
      <c r="H124" s="188" t="s">
        <v>364</v>
      </c>
      <c r="I124" s="188" t="s">
        <v>364</v>
      </c>
      <c r="J124" s="188" t="s">
        <v>364</v>
      </c>
      <c r="K124" s="188" t="s">
        <v>364</v>
      </c>
      <c r="L124" s="188" t="s">
        <v>364</v>
      </c>
      <c r="M124" s="188" t="s">
        <v>364</v>
      </c>
      <c r="N124" s="188" t="s">
        <v>364</v>
      </c>
      <c r="O124" s="188" t="s">
        <v>364</v>
      </c>
      <c r="P124" s="187">
        <f t="shared" si="9"/>
        <v>0</v>
      </c>
      <c r="Q124" s="186">
        <f t="shared" si="11"/>
        <v>0</v>
      </c>
      <c r="R124" s="183">
        <v>0</v>
      </c>
      <c r="S124" s="187">
        <f t="shared" si="10"/>
        <v>0</v>
      </c>
    </row>
    <row r="125" spans="3:19" ht="12.75">
      <c r="C125" s="318" t="s">
        <v>154</v>
      </c>
      <c r="D125" s="319"/>
      <c r="E125" s="319"/>
      <c r="F125" s="319"/>
      <c r="G125" s="319"/>
      <c r="H125" s="319"/>
      <c r="I125" s="319"/>
      <c r="J125" s="319"/>
      <c r="K125" s="319"/>
      <c r="L125" s="319"/>
      <c r="M125" s="319"/>
      <c r="N125" s="319"/>
      <c r="O125" s="320"/>
      <c r="P125" s="206">
        <f>SUM(P117:P124)</f>
        <v>0</v>
      </c>
      <c r="Q125" s="207">
        <f>SUM(Q117:Q124)</f>
        <v>0</v>
      </c>
      <c r="R125" s="206">
        <f>SUM(R117:R124)</f>
        <v>0</v>
      </c>
      <c r="S125" s="206">
        <f>SUM(S117:S124)</f>
        <v>0</v>
      </c>
    </row>
    <row r="127" spans="3:7" ht="51">
      <c r="C127" s="208" t="s">
        <v>159</v>
      </c>
      <c r="D127" s="93" t="s">
        <v>558</v>
      </c>
      <c r="E127" s="93" t="s">
        <v>145</v>
      </c>
      <c r="F127" s="93" t="s">
        <v>561</v>
      </c>
      <c r="G127" s="93" t="s">
        <v>562</v>
      </c>
    </row>
    <row r="128" spans="3:7" ht="12.75">
      <c r="C128" s="171" t="s">
        <v>155</v>
      </c>
      <c r="D128" s="139">
        <f>P18</f>
        <v>0</v>
      </c>
      <c r="E128" s="209">
        <f>Q18</f>
        <v>0</v>
      </c>
      <c r="F128" s="139">
        <f>R18</f>
        <v>0</v>
      </c>
      <c r="G128" s="139">
        <f>S18</f>
        <v>0</v>
      </c>
    </row>
    <row r="129" spans="3:7" ht="12.75">
      <c r="C129" s="171" t="s">
        <v>160</v>
      </c>
      <c r="D129" s="139">
        <f>P50</f>
        <v>0</v>
      </c>
      <c r="E129" s="209">
        <f>Q50</f>
        <v>0</v>
      </c>
      <c r="F129" s="139">
        <f>R50</f>
        <v>0</v>
      </c>
      <c r="G129" s="139">
        <f>S50</f>
        <v>0</v>
      </c>
    </row>
    <row r="130" spans="3:7" ht="12.75">
      <c r="C130" s="171" t="s">
        <v>156</v>
      </c>
      <c r="D130" s="139">
        <f>P81</f>
        <v>0</v>
      </c>
      <c r="E130" s="209">
        <f>Q81</f>
        <v>0</v>
      </c>
      <c r="F130" s="139">
        <f>R81</f>
        <v>0</v>
      </c>
      <c r="G130" s="139">
        <f>S81</f>
        <v>0</v>
      </c>
    </row>
    <row r="131" spans="3:7" ht="12.75">
      <c r="C131" s="171" t="s">
        <v>157</v>
      </c>
      <c r="D131" s="139">
        <f>P115</f>
        <v>0</v>
      </c>
      <c r="E131" s="209">
        <f>Q115</f>
        <v>0</v>
      </c>
      <c r="F131" s="139">
        <f>R115</f>
        <v>0</v>
      </c>
      <c r="G131" s="139">
        <f>S115</f>
        <v>0</v>
      </c>
    </row>
    <row r="132" spans="3:7" ht="12.75">
      <c r="C132" s="171" t="s">
        <v>158</v>
      </c>
      <c r="D132" s="139">
        <f>P125</f>
        <v>0</v>
      </c>
      <c r="E132" s="209">
        <f>Q125</f>
        <v>0</v>
      </c>
      <c r="F132" s="139">
        <f>R125</f>
        <v>0</v>
      </c>
      <c r="G132" s="139">
        <f>S125</f>
        <v>0</v>
      </c>
    </row>
    <row r="133" spans="3:7" ht="12.75">
      <c r="C133" s="210" t="s">
        <v>161</v>
      </c>
      <c r="D133" s="206">
        <f>SUM(D128:D132)</f>
        <v>0</v>
      </c>
      <c r="E133" s="211">
        <f>SUM(E128:E132)</f>
        <v>0</v>
      </c>
      <c r="F133" s="206">
        <f>SUM(F128:F132)</f>
        <v>0</v>
      </c>
      <c r="G133" s="206">
        <f>SUM(G128:G132)</f>
        <v>0</v>
      </c>
    </row>
    <row r="134" spans="3:8" ht="12.75">
      <c r="C134" s="38"/>
      <c r="D134" s="38"/>
      <c r="E134" s="38"/>
      <c r="F134" s="38"/>
      <c r="G134" s="38"/>
      <c r="H134" s="38"/>
    </row>
    <row r="135" spans="3:8" ht="12.75">
      <c r="C135" s="147" t="s">
        <v>483</v>
      </c>
      <c r="D135" s="38"/>
      <c r="E135" s="38"/>
      <c r="F135" s="332" t="s">
        <v>475</v>
      </c>
      <c r="G135" s="332"/>
      <c r="H135" s="38"/>
    </row>
    <row r="136" spans="3:7" ht="12.75">
      <c r="C136" s="148" t="s">
        <v>535</v>
      </c>
      <c r="F136" s="331"/>
      <c r="G136" s="331"/>
    </row>
    <row r="137" ht="12.75">
      <c r="C137" s="148" t="str">
        <f>Date_Contact!S21</f>
        <v>se completeaza se completeaza</v>
      </c>
    </row>
    <row r="138" ht="12.75">
      <c r="C138" s="249" t="s">
        <v>538</v>
      </c>
    </row>
  </sheetData>
  <sheetProtection formatRows="0" insertColumns="0" insertRows="0" deleteColumns="0" deleteRows="0" selectLockedCells="1" selectUnlockedCells="1"/>
  <mergeCells count="32">
    <mergeCell ref="A115:O115"/>
    <mergeCell ref="A99:L99"/>
    <mergeCell ref="A108:L108"/>
    <mergeCell ref="A111:L111"/>
    <mergeCell ref="M102:O102"/>
    <mergeCell ref="M105:O105"/>
    <mergeCell ref="F136:G136"/>
    <mergeCell ref="F135:G135"/>
    <mergeCell ref="C114:O114"/>
    <mergeCell ref="A88:L88"/>
    <mergeCell ref="M88:O88"/>
    <mergeCell ref="A93:L93"/>
    <mergeCell ref="M93:O93"/>
    <mergeCell ref="M99:O99"/>
    <mergeCell ref="A102:L102"/>
    <mergeCell ref="A105:L105"/>
    <mergeCell ref="A51:S51"/>
    <mergeCell ref="A19:S19"/>
    <mergeCell ref="A86:L86"/>
    <mergeCell ref="M86:O86"/>
    <mergeCell ref="A82:S82"/>
    <mergeCell ref="A83:S83"/>
    <mergeCell ref="A7:S7"/>
    <mergeCell ref="C125:O125"/>
    <mergeCell ref="A81:O81"/>
    <mergeCell ref="A50:O50"/>
    <mergeCell ref="A18:O18"/>
    <mergeCell ref="A116:S116"/>
    <mergeCell ref="M108:O108"/>
    <mergeCell ref="M111:O111"/>
    <mergeCell ref="A96:L96"/>
    <mergeCell ref="M96:O96"/>
  </mergeCells>
  <conditionalFormatting sqref="D8">
    <cfRule type="cellIs" priority="159" dxfId="126" operator="greaterThan" stopIfTrue="1">
      <formula>0</formula>
    </cfRule>
  </conditionalFormatting>
  <conditionalFormatting sqref="D8:O17">
    <cfRule type="containsText" priority="155" dxfId="32" operator="containsText" stopIfTrue="1" text="X">
      <formula>NOT(ISERROR(SEARCH("X",D8)))</formula>
    </cfRule>
    <cfRule type="expression" priority="156" dxfId="31" stopIfTrue="1">
      <formula>"&gt;0"</formula>
    </cfRule>
    <cfRule type="cellIs" priority="157" dxfId="0" operator="greaterThan" stopIfTrue="1">
      <formula>"0 and #'x'"</formula>
    </cfRule>
    <cfRule type="cellIs" priority="158" dxfId="0" operator="greaterThan" stopIfTrue="1">
      <formula>0</formula>
    </cfRule>
  </conditionalFormatting>
  <conditionalFormatting sqref="D20:O49">
    <cfRule type="containsText" priority="151" dxfId="32" operator="containsText" stopIfTrue="1" text="X">
      <formula>NOT(ISERROR(SEARCH("X",D20)))</formula>
    </cfRule>
    <cfRule type="expression" priority="152" dxfId="31" stopIfTrue="1">
      <formula>"&gt;0"</formula>
    </cfRule>
    <cfRule type="cellIs" priority="153" dxfId="0" operator="greaterThan" stopIfTrue="1">
      <formula>"0 and #'x'"</formula>
    </cfRule>
    <cfRule type="cellIs" priority="154" dxfId="0" operator="greaterThan" stopIfTrue="1">
      <formula>0</formula>
    </cfRule>
  </conditionalFormatting>
  <conditionalFormatting sqref="D52:O80">
    <cfRule type="containsText" priority="147" dxfId="32" operator="containsText" stopIfTrue="1" text="X">
      <formula>NOT(ISERROR(SEARCH("X",D52)))</formula>
    </cfRule>
    <cfRule type="expression" priority="148" dxfId="31" stopIfTrue="1">
      <formula>"&gt;0"</formula>
    </cfRule>
    <cfRule type="cellIs" priority="149" dxfId="0" operator="greaterThan" stopIfTrue="1">
      <formula>"0 and #'x'"</formula>
    </cfRule>
    <cfRule type="cellIs" priority="150" dxfId="0" operator="greaterThan" stopIfTrue="1">
      <formula>0</formula>
    </cfRule>
  </conditionalFormatting>
  <conditionalFormatting sqref="D84:O84">
    <cfRule type="containsText" priority="143" dxfId="32" operator="containsText" stopIfTrue="1" text="X">
      <formula>NOT(ISERROR(SEARCH("X",D84)))</formula>
    </cfRule>
    <cfRule type="expression" priority="144" dxfId="31" stopIfTrue="1">
      <formula>"&gt;0"</formula>
    </cfRule>
    <cfRule type="cellIs" priority="145" dxfId="0" operator="greaterThan" stopIfTrue="1">
      <formula>"0 and #'x'"</formula>
    </cfRule>
    <cfRule type="cellIs" priority="146" dxfId="0" operator="greaterThan" stopIfTrue="1">
      <formula>0</formula>
    </cfRule>
  </conditionalFormatting>
  <conditionalFormatting sqref="D85:O85">
    <cfRule type="containsText" priority="139" dxfId="32" operator="containsText" stopIfTrue="1" text="X">
      <formula>NOT(ISERROR(SEARCH("X",D85)))</formula>
    </cfRule>
    <cfRule type="expression" priority="140" dxfId="31" stopIfTrue="1">
      <formula>"&gt;0"</formula>
    </cfRule>
    <cfRule type="cellIs" priority="141" dxfId="0" operator="greaterThan" stopIfTrue="1">
      <formula>"0 and #'x'"</formula>
    </cfRule>
    <cfRule type="cellIs" priority="142" dxfId="0" operator="greaterThan" stopIfTrue="1">
      <formula>0</formula>
    </cfRule>
  </conditionalFormatting>
  <conditionalFormatting sqref="D87:O87">
    <cfRule type="containsText" priority="135" dxfId="32" operator="containsText" stopIfTrue="1" text="X">
      <formula>NOT(ISERROR(SEARCH("X",D87)))</formula>
    </cfRule>
    <cfRule type="expression" priority="136" dxfId="31" stopIfTrue="1">
      <formula>"&gt;0"</formula>
    </cfRule>
    <cfRule type="cellIs" priority="137" dxfId="0" operator="greaterThan" stopIfTrue="1">
      <formula>"0 and #'x'"</formula>
    </cfRule>
    <cfRule type="cellIs" priority="138" dxfId="0" operator="greaterThan" stopIfTrue="1">
      <formula>0</formula>
    </cfRule>
  </conditionalFormatting>
  <conditionalFormatting sqref="D89:O89">
    <cfRule type="containsText" priority="131" dxfId="32" operator="containsText" stopIfTrue="1" text="X">
      <formula>NOT(ISERROR(SEARCH("X",D89)))</formula>
    </cfRule>
    <cfRule type="expression" priority="132" dxfId="31" stopIfTrue="1">
      <formula>"&gt;0"</formula>
    </cfRule>
    <cfRule type="cellIs" priority="133" dxfId="0" operator="greaterThan" stopIfTrue="1">
      <formula>"0 and #'x'"</formula>
    </cfRule>
    <cfRule type="cellIs" priority="134" dxfId="0" operator="greaterThan" stopIfTrue="1">
      <formula>0</formula>
    </cfRule>
  </conditionalFormatting>
  <conditionalFormatting sqref="D90:O90">
    <cfRule type="containsText" priority="127" dxfId="32" operator="containsText" stopIfTrue="1" text="X">
      <formula>NOT(ISERROR(SEARCH("X",D90)))</formula>
    </cfRule>
    <cfRule type="expression" priority="128" dxfId="31" stopIfTrue="1">
      <formula>"&gt;0"</formula>
    </cfRule>
    <cfRule type="cellIs" priority="129" dxfId="0" operator="greaterThan" stopIfTrue="1">
      <formula>"0 and #'x'"</formula>
    </cfRule>
    <cfRule type="cellIs" priority="130" dxfId="0" operator="greaterThan" stopIfTrue="1">
      <formula>0</formula>
    </cfRule>
  </conditionalFormatting>
  <conditionalFormatting sqref="D91:O91">
    <cfRule type="containsText" priority="123" dxfId="32" operator="containsText" stopIfTrue="1" text="X">
      <formula>NOT(ISERROR(SEARCH("X",D91)))</formula>
    </cfRule>
    <cfRule type="expression" priority="124" dxfId="31" stopIfTrue="1">
      <formula>"&gt;0"</formula>
    </cfRule>
    <cfRule type="cellIs" priority="125" dxfId="0" operator="greaterThan" stopIfTrue="1">
      <formula>"0 and #'x'"</formula>
    </cfRule>
    <cfRule type="cellIs" priority="126" dxfId="0" operator="greaterThan" stopIfTrue="1">
      <formula>0</formula>
    </cfRule>
  </conditionalFormatting>
  <conditionalFormatting sqref="D92:O92">
    <cfRule type="containsText" priority="119" dxfId="32" operator="containsText" stopIfTrue="1" text="X">
      <formula>NOT(ISERROR(SEARCH("X",D92)))</formula>
    </cfRule>
    <cfRule type="expression" priority="120" dxfId="31" stopIfTrue="1">
      <formula>"&gt;0"</formula>
    </cfRule>
    <cfRule type="cellIs" priority="121" dxfId="0" operator="greaterThan" stopIfTrue="1">
      <formula>"0 and #'x'"</formula>
    </cfRule>
    <cfRule type="cellIs" priority="122" dxfId="0" operator="greaterThan" stopIfTrue="1">
      <formula>0</formula>
    </cfRule>
  </conditionalFormatting>
  <conditionalFormatting sqref="D94:O94">
    <cfRule type="containsText" priority="115" dxfId="32" operator="containsText" stopIfTrue="1" text="X">
      <formula>NOT(ISERROR(SEARCH("X",D94)))</formula>
    </cfRule>
    <cfRule type="expression" priority="116" dxfId="31" stopIfTrue="1">
      <formula>"&gt;0"</formula>
    </cfRule>
    <cfRule type="cellIs" priority="117" dxfId="0" operator="greaterThan" stopIfTrue="1">
      <formula>"0 and #'x'"</formula>
    </cfRule>
    <cfRule type="cellIs" priority="118" dxfId="0" operator="greaterThan" stopIfTrue="1">
      <formula>0</formula>
    </cfRule>
  </conditionalFormatting>
  <conditionalFormatting sqref="D95:O95">
    <cfRule type="containsText" priority="111" dxfId="32" operator="containsText" stopIfTrue="1" text="X">
      <formula>NOT(ISERROR(SEARCH("X",D95)))</formula>
    </cfRule>
    <cfRule type="expression" priority="112" dxfId="31" stopIfTrue="1">
      <formula>"&gt;0"</formula>
    </cfRule>
    <cfRule type="cellIs" priority="113" dxfId="0" operator="greaterThan" stopIfTrue="1">
      <formula>"0 and #'x'"</formula>
    </cfRule>
    <cfRule type="cellIs" priority="114" dxfId="0" operator="greaterThan" stopIfTrue="1">
      <formula>0</formula>
    </cfRule>
  </conditionalFormatting>
  <conditionalFormatting sqref="D97:O97">
    <cfRule type="containsText" priority="107" dxfId="32" operator="containsText" stopIfTrue="1" text="X">
      <formula>NOT(ISERROR(SEARCH("X",D97)))</formula>
    </cfRule>
    <cfRule type="expression" priority="108" dxfId="31" stopIfTrue="1">
      <formula>"&gt;0"</formula>
    </cfRule>
    <cfRule type="cellIs" priority="109" dxfId="0" operator="greaterThan" stopIfTrue="1">
      <formula>"0 and #'x'"</formula>
    </cfRule>
    <cfRule type="cellIs" priority="110" dxfId="0" operator="greaterThan" stopIfTrue="1">
      <formula>0</formula>
    </cfRule>
  </conditionalFormatting>
  <conditionalFormatting sqref="D98:O98">
    <cfRule type="containsText" priority="103" dxfId="32" operator="containsText" stopIfTrue="1" text="X">
      <formula>NOT(ISERROR(SEARCH("X",D98)))</formula>
    </cfRule>
    <cfRule type="expression" priority="104" dxfId="31" stopIfTrue="1">
      <formula>"&gt;0"</formula>
    </cfRule>
    <cfRule type="cellIs" priority="105" dxfId="0" operator="greaterThan" stopIfTrue="1">
      <formula>"0 and #'x'"</formula>
    </cfRule>
    <cfRule type="cellIs" priority="106" dxfId="0" operator="greaterThan" stopIfTrue="1">
      <formula>0</formula>
    </cfRule>
  </conditionalFormatting>
  <conditionalFormatting sqref="D100:O100">
    <cfRule type="containsText" priority="99" dxfId="32" operator="containsText" stopIfTrue="1" text="X">
      <formula>NOT(ISERROR(SEARCH("X",D100)))</formula>
    </cfRule>
    <cfRule type="expression" priority="100" dxfId="31" stopIfTrue="1">
      <formula>"&gt;0"</formula>
    </cfRule>
    <cfRule type="cellIs" priority="101" dxfId="0" operator="greaterThan" stopIfTrue="1">
      <formula>"0 and #'x'"</formula>
    </cfRule>
    <cfRule type="cellIs" priority="102" dxfId="0" operator="greaterThan" stopIfTrue="1">
      <formula>0</formula>
    </cfRule>
  </conditionalFormatting>
  <conditionalFormatting sqref="D101:O101">
    <cfRule type="containsText" priority="95" dxfId="32" operator="containsText" stopIfTrue="1" text="X">
      <formula>NOT(ISERROR(SEARCH("X",D101)))</formula>
    </cfRule>
    <cfRule type="expression" priority="96" dxfId="31" stopIfTrue="1">
      <formula>"&gt;0"</formula>
    </cfRule>
    <cfRule type="cellIs" priority="97" dxfId="0" operator="greaterThan" stopIfTrue="1">
      <formula>"0 and #'x'"</formula>
    </cfRule>
    <cfRule type="cellIs" priority="98" dxfId="0" operator="greaterThan" stopIfTrue="1">
      <formula>0</formula>
    </cfRule>
  </conditionalFormatting>
  <conditionalFormatting sqref="D103:O103">
    <cfRule type="containsText" priority="91" dxfId="32" operator="containsText" stopIfTrue="1" text="X">
      <formula>NOT(ISERROR(SEARCH("X",D103)))</formula>
    </cfRule>
    <cfRule type="expression" priority="92" dxfId="31" stopIfTrue="1">
      <formula>"&gt;0"</formula>
    </cfRule>
    <cfRule type="cellIs" priority="93" dxfId="0" operator="greaterThan" stopIfTrue="1">
      <formula>"0 and #'x'"</formula>
    </cfRule>
    <cfRule type="cellIs" priority="94" dxfId="0" operator="greaterThan" stopIfTrue="1">
      <formula>0</formula>
    </cfRule>
  </conditionalFormatting>
  <conditionalFormatting sqref="D104:O104">
    <cfRule type="containsText" priority="87" dxfId="32" operator="containsText" stopIfTrue="1" text="X">
      <formula>NOT(ISERROR(SEARCH("X",D104)))</formula>
    </cfRule>
    <cfRule type="expression" priority="88" dxfId="31" stopIfTrue="1">
      <formula>"&gt;0"</formula>
    </cfRule>
    <cfRule type="cellIs" priority="89" dxfId="0" operator="greaterThan" stopIfTrue="1">
      <formula>"0 and #'x'"</formula>
    </cfRule>
    <cfRule type="cellIs" priority="90" dxfId="0" operator="greaterThan" stopIfTrue="1">
      <formula>0</formula>
    </cfRule>
  </conditionalFormatting>
  <conditionalFormatting sqref="D106:O106">
    <cfRule type="containsText" priority="83" dxfId="32" operator="containsText" stopIfTrue="1" text="X">
      <formula>NOT(ISERROR(SEARCH("X",D106)))</formula>
    </cfRule>
    <cfRule type="expression" priority="84" dxfId="31" stopIfTrue="1">
      <formula>"&gt;0"</formula>
    </cfRule>
    <cfRule type="cellIs" priority="85" dxfId="0" operator="greaterThan" stopIfTrue="1">
      <formula>"0 and #'x'"</formula>
    </cfRule>
    <cfRule type="cellIs" priority="86" dxfId="0" operator="greaterThan" stopIfTrue="1">
      <formula>0</formula>
    </cfRule>
  </conditionalFormatting>
  <conditionalFormatting sqref="D107:O107">
    <cfRule type="containsText" priority="79" dxfId="32" operator="containsText" stopIfTrue="1" text="X">
      <formula>NOT(ISERROR(SEARCH("X",D107)))</formula>
    </cfRule>
    <cfRule type="expression" priority="80" dxfId="31" stopIfTrue="1">
      <formula>"&gt;0"</formula>
    </cfRule>
    <cfRule type="cellIs" priority="81" dxfId="0" operator="greaterThan" stopIfTrue="1">
      <formula>"0 and #'x'"</formula>
    </cfRule>
    <cfRule type="cellIs" priority="82" dxfId="0" operator="greaterThan" stopIfTrue="1">
      <formula>0</formula>
    </cfRule>
  </conditionalFormatting>
  <conditionalFormatting sqref="D109:O109">
    <cfRule type="containsText" priority="75" dxfId="32" operator="containsText" stopIfTrue="1" text="X">
      <formula>NOT(ISERROR(SEARCH("X",D109)))</formula>
    </cfRule>
    <cfRule type="expression" priority="76" dxfId="31" stopIfTrue="1">
      <formula>"&gt;0"</formula>
    </cfRule>
    <cfRule type="cellIs" priority="77" dxfId="0" operator="greaterThan" stopIfTrue="1">
      <formula>"0 and #'x'"</formula>
    </cfRule>
    <cfRule type="cellIs" priority="78" dxfId="0" operator="greaterThan" stopIfTrue="1">
      <formula>0</formula>
    </cfRule>
  </conditionalFormatting>
  <conditionalFormatting sqref="D110:O110">
    <cfRule type="containsText" priority="71" dxfId="32" operator="containsText" stopIfTrue="1" text="X">
      <formula>NOT(ISERROR(SEARCH("X",D110)))</formula>
    </cfRule>
    <cfRule type="expression" priority="72" dxfId="31" stopIfTrue="1">
      <formula>"&gt;0"</formula>
    </cfRule>
    <cfRule type="cellIs" priority="73" dxfId="0" operator="greaterThan" stopIfTrue="1">
      <formula>"0 and #'x'"</formula>
    </cfRule>
    <cfRule type="cellIs" priority="74" dxfId="0" operator="greaterThan" stopIfTrue="1">
      <formula>0</formula>
    </cfRule>
  </conditionalFormatting>
  <conditionalFormatting sqref="D112:O112">
    <cfRule type="containsText" priority="67" dxfId="32" operator="containsText" stopIfTrue="1" text="X">
      <formula>NOT(ISERROR(SEARCH("X",D112)))</formula>
    </cfRule>
    <cfRule type="expression" priority="68" dxfId="31" stopIfTrue="1">
      <formula>"&gt;0"</formula>
    </cfRule>
    <cfRule type="cellIs" priority="69" dxfId="0" operator="greaterThan" stopIfTrue="1">
      <formula>"0 and #'x'"</formula>
    </cfRule>
    <cfRule type="cellIs" priority="70" dxfId="0" operator="greaterThan" stopIfTrue="1">
      <formula>0</formula>
    </cfRule>
  </conditionalFormatting>
  <conditionalFormatting sqref="D113:O113">
    <cfRule type="containsText" priority="63" dxfId="32" operator="containsText" stopIfTrue="1" text="X">
      <formula>NOT(ISERROR(SEARCH("X",D113)))</formula>
    </cfRule>
    <cfRule type="expression" priority="64" dxfId="31" stopIfTrue="1">
      <formula>"&gt;0"</formula>
    </cfRule>
    <cfRule type="cellIs" priority="65" dxfId="0" operator="greaterThan" stopIfTrue="1">
      <formula>"0 and #'x'"</formula>
    </cfRule>
    <cfRule type="cellIs" priority="66" dxfId="0" operator="greaterThan" stopIfTrue="1">
      <formula>0</formula>
    </cfRule>
  </conditionalFormatting>
  <conditionalFormatting sqref="D117:O117">
    <cfRule type="containsText" priority="59" dxfId="32" operator="containsText" stopIfTrue="1" text="X">
      <formula>NOT(ISERROR(SEARCH("X",D117)))</formula>
    </cfRule>
    <cfRule type="expression" priority="60" dxfId="31" stopIfTrue="1">
      <formula>"&gt;0"</formula>
    </cfRule>
    <cfRule type="cellIs" priority="61" dxfId="0" operator="greaterThan" stopIfTrue="1">
      <formula>"0 and #'x'"</formula>
    </cfRule>
    <cfRule type="cellIs" priority="62" dxfId="0" operator="greaterThan" stopIfTrue="1">
      <formula>0</formula>
    </cfRule>
  </conditionalFormatting>
  <conditionalFormatting sqref="D118:O118">
    <cfRule type="containsText" priority="55" dxfId="32" operator="containsText" stopIfTrue="1" text="X">
      <formula>NOT(ISERROR(SEARCH("X",D118)))</formula>
    </cfRule>
    <cfRule type="expression" priority="56" dxfId="31" stopIfTrue="1">
      <formula>"&gt;0"</formula>
    </cfRule>
    <cfRule type="cellIs" priority="57" dxfId="0" operator="greaterThan" stopIfTrue="1">
      <formula>"0 and #'x'"</formula>
    </cfRule>
    <cfRule type="cellIs" priority="58" dxfId="0" operator="greaterThan" stopIfTrue="1">
      <formula>0</formula>
    </cfRule>
  </conditionalFormatting>
  <conditionalFormatting sqref="D119:O119">
    <cfRule type="containsText" priority="51" dxfId="32" operator="containsText" stopIfTrue="1" text="X">
      <formula>NOT(ISERROR(SEARCH("X",D119)))</formula>
    </cfRule>
    <cfRule type="expression" priority="52" dxfId="31" stopIfTrue="1">
      <formula>"&gt;0"</formula>
    </cfRule>
    <cfRule type="cellIs" priority="53" dxfId="0" operator="greaterThan" stopIfTrue="1">
      <formula>"0 and #'x'"</formula>
    </cfRule>
    <cfRule type="cellIs" priority="54" dxfId="0" operator="greaterThan" stopIfTrue="1">
      <formula>0</formula>
    </cfRule>
  </conditionalFormatting>
  <conditionalFormatting sqref="D120:O120">
    <cfRule type="containsText" priority="47" dxfId="32" operator="containsText" stopIfTrue="1" text="X">
      <formula>NOT(ISERROR(SEARCH("X",D120)))</formula>
    </cfRule>
    <cfRule type="expression" priority="48" dxfId="31" stopIfTrue="1">
      <formula>"&gt;0"</formula>
    </cfRule>
    <cfRule type="cellIs" priority="49" dxfId="0" operator="greaterThan" stopIfTrue="1">
      <formula>"0 and #'x'"</formula>
    </cfRule>
    <cfRule type="cellIs" priority="50" dxfId="0" operator="greaterThan" stopIfTrue="1">
      <formula>0</formula>
    </cfRule>
  </conditionalFormatting>
  <conditionalFormatting sqref="D121:O121">
    <cfRule type="containsText" priority="43" dxfId="32" operator="containsText" stopIfTrue="1" text="X">
      <formula>NOT(ISERROR(SEARCH("X",D121)))</formula>
    </cfRule>
    <cfRule type="expression" priority="44" dxfId="31" stopIfTrue="1">
      <formula>"&gt;0"</formula>
    </cfRule>
    <cfRule type="cellIs" priority="45" dxfId="0" operator="greaterThan" stopIfTrue="1">
      <formula>"0 and #'x'"</formula>
    </cfRule>
    <cfRule type="cellIs" priority="46" dxfId="0" operator="greaterThan" stopIfTrue="1">
      <formula>0</formula>
    </cfRule>
  </conditionalFormatting>
  <conditionalFormatting sqref="D122:O122">
    <cfRule type="containsText" priority="39" dxfId="32" operator="containsText" stopIfTrue="1" text="X">
      <formula>NOT(ISERROR(SEARCH("X",D122)))</formula>
    </cfRule>
    <cfRule type="expression" priority="40" dxfId="31" stopIfTrue="1">
      <formula>"&gt;0"</formula>
    </cfRule>
    <cfRule type="cellIs" priority="41" dxfId="0" operator="greaterThan" stopIfTrue="1">
      <formula>"0 and #'x'"</formula>
    </cfRule>
    <cfRule type="cellIs" priority="42" dxfId="0" operator="greaterThan" stopIfTrue="1">
      <formula>0</formula>
    </cfRule>
  </conditionalFormatting>
  <conditionalFormatting sqref="D123:O123">
    <cfRule type="containsText" priority="35" dxfId="32" operator="containsText" stopIfTrue="1" text="X">
      <formula>NOT(ISERROR(SEARCH("X",D123)))</formula>
    </cfRule>
    <cfRule type="expression" priority="36" dxfId="31" stopIfTrue="1">
      <formula>"&gt;0"</formula>
    </cfRule>
    <cfRule type="cellIs" priority="37" dxfId="0" operator="greaterThan" stopIfTrue="1">
      <formula>"0 and #'x'"</formula>
    </cfRule>
    <cfRule type="cellIs" priority="38" dxfId="0" operator="greaterThan" stopIfTrue="1">
      <formula>0</formula>
    </cfRule>
  </conditionalFormatting>
  <conditionalFormatting sqref="D124:O124">
    <cfRule type="containsText" priority="31" dxfId="32" operator="containsText" stopIfTrue="1" text="X">
      <formula>NOT(ISERROR(SEARCH("X",D124)))</formula>
    </cfRule>
    <cfRule type="expression" priority="32" dxfId="31" stopIfTrue="1">
      <formula>"&gt;0"</formula>
    </cfRule>
    <cfRule type="cellIs" priority="33" dxfId="0" operator="greaterThan" stopIfTrue="1">
      <formula>"0 and #'x'"</formula>
    </cfRule>
    <cfRule type="cellIs" priority="34" dxfId="0" operator="greaterThan" stopIfTrue="1">
      <formula>0</formula>
    </cfRule>
  </conditionalFormatting>
  <conditionalFormatting sqref="R8:R17">
    <cfRule type="cellIs" priority="29" dxfId="1" operator="lessThan" stopIfTrue="1">
      <formula>4</formula>
    </cfRule>
    <cfRule type="cellIs" priority="30" dxfId="0" operator="greaterThan" stopIfTrue="1">
      <formula>3</formula>
    </cfRule>
  </conditionalFormatting>
  <conditionalFormatting sqref="R20:R49">
    <cfRule type="cellIs" priority="27" dxfId="1" operator="lessThan" stopIfTrue="1">
      <formula>4</formula>
    </cfRule>
    <cfRule type="cellIs" priority="28" dxfId="0" operator="greaterThan" stopIfTrue="1">
      <formula>3</formula>
    </cfRule>
  </conditionalFormatting>
  <conditionalFormatting sqref="R52:R80">
    <cfRule type="cellIs" priority="25" dxfId="1" operator="lessThan" stopIfTrue="1">
      <formula>4</formula>
    </cfRule>
    <cfRule type="cellIs" priority="26" dxfId="0" operator="greaterThan" stopIfTrue="1">
      <formula>3</formula>
    </cfRule>
  </conditionalFormatting>
  <conditionalFormatting sqref="R84">
    <cfRule type="cellIs" priority="23" dxfId="1" operator="lessThan" stopIfTrue="1">
      <formula>4</formula>
    </cfRule>
    <cfRule type="cellIs" priority="24" dxfId="0" operator="greaterThan" stopIfTrue="1">
      <formula>3</formula>
    </cfRule>
  </conditionalFormatting>
  <conditionalFormatting sqref="R85">
    <cfRule type="cellIs" priority="21" dxfId="1" operator="lessThan" stopIfTrue="1">
      <formula>4</formula>
    </cfRule>
    <cfRule type="cellIs" priority="22" dxfId="0" operator="greaterThan" stopIfTrue="1">
      <formula>3</formula>
    </cfRule>
  </conditionalFormatting>
  <conditionalFormatting sqref="R87">
    <cfRule type="cellIs" priority="19" dxfId="1" operator="lessThan" stopIfTrue="1">
      <formula>4</formula>
    </cfRule>
    <cfRule type="cellIs" priority="20" dxfId="0" operator="greaterThan" stopIfTrue="1">
      <formula>3</formula>
    </cfRule>
  </conditionalFormatting>
  <conditionalFormatting sqref="R89:R92">
    <cfRule type="cellIs" priority="17" dxfId="1" operator="lessThan" stopIfTrue="1">
      <formula>4</formula>
    </cfRule>
    <cfRule type="cellIs" priority="18" dxfId="0" operator="greaterThan" stopIfTrue="1">
      <formula>3</formula>
    </cfRule>
  </conditionalFormatting>
  <conditionalFormatting sqref="R94:R95">
    <cfRule type="cellIs" priority="15" dxfId="1" operator="lessThan" stopIfTrue="1">
      <formula>4</formula>
    </cfRule>
    <cfRule type="cellIs" priority="16" dxfId="0" operator="greaterThan" stopIfTrue="1">
      <formula>3</formula>
    </cfRule>
  </conditionalFormatting>
  <conditionalFormatting sqref="R97:R98">
    <cfRule type="cellIs" priority="13" dxfId="1" operator="lessThan" stopIfTrue="1">
      <formula>4</formula>
    </cfRule>
    <cfRule type="cellIs" priority="14" dxfId="0" operator="greaterThan" stopIfTrue="1">
      <formula>3</formula>
    </cfRule>
  </conditionalFormatting>
  <conditionalFormatting sqref="R100:R101">
    <cfRule type="cellIs" priority="11" dxfId="1" operator="lessThan" stopIfTrue="1">
      <formula>4</formula>
    </cfRule>
    <cfRule type="cellIs" priority="12" dxfId="0" operator="greaterThan" stopIfTrue="1">
      <formula>3</formula>
    </cfRule>
  </conditionalFormatting>
  <conditionalFormatting sqref="R103:R104">
    <cfRule type="cellIs" priority="9" dxfId="1" operator="lessThan" stopIfTrue="1">
      <formula>4</formula>
    </cfRule>
    <cfRule type="cellIs" priority="10" dxfId="0" operator="greaterThan" stopIfTrue="1">
      <formula>3</formula>
    </cfRule>
  </conditionalFormatting>
  <conditionalFormatting sqref="R106:R107">
    <cfRule type="cellIs" priority="7" dxfId="1" operator="lessThan" stopIfTrue="1">
      <formula>4</formula>
    </cfRule>
    <cfRule type="cellIs" priority="8" dxfId="0" operator="greaterThan" stopIfTrue="1">
      <formula>3</formula>
    </cfRule>
  </conditionalFormatting>
  <conditionalFormatting sqref="R109:R110">
    <cfRule type="cellIs" priority="5" dxfId="1" operator="lessThan" stopIfTrue="1">
      <formula>4</formula>
    </cfRule>
    <cfRule type="cellIs" priority="6" dxfId="0" operator="greaterThan" stopIfTrue="1">
      <formula>3</formula>
    </cfRule>
  </conditionalFormatting>
  <conditionalFormatting sqref="R112:R113">
    <cfRule type="cellIs" priority="3" dxfId="1" operator="lessThan" stopIfTrue="1">
      <formula>4</formula>
    </cfRule>
    <cfRule type="cellIs" priority="4" dxfId="0" operator="greaterThan" stopIfTrue="1">
      <formula>3</formula>
    </cfRule>
  </conditionalFormatting>
  <conditionalFormatting sqref="R117:R124">
    <cfRule type="cellIs" priority="1" dxfId="1" operator="lessThan" stopIfTrue="1">
      <formula>4</formula>
    </cfRule>
    <cfRule type="cellIs" priority="2" dxfId="0" operator="greaterThan" stopIfTrue="1">
      <formula>3</formula>
    </cfRule>
  </conditionalFormatting>
  <dataValidations count="1">
    <dataValidation type="whole" allowBlank="1" showInputMessage="1" showErrorMessage="1" sqref="D8:D17">
      <formula1>0</formula1>
      <formula2>1</formula2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2" r:id="rId1"/>
  <rowBreaks count="3" manualBreakCount="3">
    <brk id="50" max="255" man="1"/>
    <brk id="81" max="255" man="1"/>
    <brk id="11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S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7109375" style="95" customWidth="1"/>
    <col min="2" max="2" width="40.7109375" style="95" customWidth="1"/>
    <col min="3" max="3" width="17.28125" style="36" customWidth="1"/>
    <col min="4" max="4" width="13.00390625" style="36" customWidth="1"/>
    <col min="5" max="5" width="8.421875" style="36" customWidth="1"/>
    <col min="6" max="6" width="8.7109375" style="36" customWidth="1"/>
    <col min="7" max="7" width="11.28125" style="36" customWidth="1"/>
    <col min="8" max="8" width="10.421875" style="36" customWidth="1"/>
    <col min="9" max="10" width="12.8515625" style="36" customWidth="1"/>
    <col min="11" max="11" width="10.140625" style="36" customWidth="1"/>
    <col min="12" max="12" width="9.28125" style="36" customWidth="1"/>
    <col min="13" max="13" width="5.7109375" style="36" hidden="1" customWidth="1"/>
    <col min="14" max="14" width="7.28125" style="36" hidden="1" customWidth="1"/>
    <col min="15" max="15" width="10.140625" style="36" hidden="1" customWidth="1"/>
    <col min="16" max="16" width="4.8515625" style="36" hidden="1" customWidth="1"/>
    <col min="17" max="17" width="5.140625" style="36" hidden="1" customWidth="1"/>
    <col min="18" max="18" width="5.7109375" style="36" hidden="1" customWidth="1"/>
    <col min="19" max="16384" width="9.00390625" style="36" customWidth="1"/>
  </cols>
  <sheetData>
    <row r="1" spans="1:12" ht="12.75">
      <c r="A1" s="150"/>
      <c r="B1" s="87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2:9" ht="12.75">
      <c r="B2" s="233" t="s">
        <v>530</v>
      </c>
      <c r="C2" s="337" t="str">
        <f>Date_Contact!C2</f>
        <v>SC XXX Laborator SRL</v>
      </c>
      <c r="D2" s="337"/>
      <c r="E2" s="337"/>
      <c r="F2" s="332" t="s">
        <v>542</v>
      </c>
      <c r="G2" s="332"/>
      <c r="H2" s="332"/>
      <c r="I2" s="332"/>
    </row>
    <row r="3" spans="2:12" ht="12.75" customHeight="1">
      <c r="B3" s="177" t="s">
        <v>531</v>
      </c>
      <c r="C3" s="36" t="str">
        <f>Date_Contact!S5</f>
        <v>Loc.Bucuresti Str.se completeaza Nr.se completeaza</v>
      </c>
      <c r="F3" s="332" t="s">
        <v>535</v>
      </c>
      <c r="G3" s="332"/>
      <c r="H3" s="336" t="str">
        <f>Date_Contact!S21</f>
        <v>se completeaza se completeaza</v>
      </c>
      <c r="I3" s="336"/>
      <c r="J3" s="116"/>
      <c r="K3" s="116"/>
      <c r="L3" s="116"/>
    </row>
    <row r="4" spans="2:8" ht="16.5" customHeight="1">
      <c r="B4" s="177" t="s">
        <v>428</v>
      </c>
      <c r="C4" s="234" t="str">
        <f>Date_Contact!S28</f>
        <v>Loc.Bucuresti Str.se completeaza Nr.se completeaza</v>
      </c>
      <c r="D4" s="57"/>
      <c r="E4" s="57"/>
      <c r="G4" s="250" t="s">
        <v>534</v>
      </c>
      <c r="H4" s="36" t="s">
        <v>537</v>
      </c>
    </row>
    <row r="5" spans="2:12" ht="12.75">
      <c r="B5" s="177" t="s">
        <v>550</v>
      </c>
      <c r="C5" s="153" t="str">
        <f>Date_Contact!C4</f>
        <v>P0xx</v>
      </c>
      <c r="D5" s="122"/>
      <c r="E5" s="122"/>
      <c r="F5" s="122"/>
      <c r="G5" s="122"/>
      <c r="H5" s="95"/>
      <c r="I5" s="95"/>
      <c r="J5" s="95"/>
      <c r="K5" s="95"/>
      <c r="L5" s="95"/>
    </row>
    <row r="6" spans="1:12" ht="12.75">
      <c r="A6" s="154"/>
      <c r="B6" s="114"/>
      <c r="C6" s="122"/>
      <c r="D6" s="150" t="s">
        <v>272</v>
      </c>
      <c r="E6" s="150"/>
      <c r="F6" s="122"/>
      <c r="G6" s="122"/>
      <c r="H6" s="122"/>
      <c r="I6" s="148" t="s">
        <v>475</v>
      </c>
      <c r="J6" s="122"/>
      <c r="K6" s="122"/>
      <c r="L6" s="122"/>
    </row>
    <row r="7" spans="1:12" ht="12.75">
      <c r="A7" s="87"/>
      <c r="B7" s="87"/>
      <c r="C7" s="122"/>
      <c r="D7" s="122"/>
      <c r="E7" s="122"/>
      <c r="F7" s="122"/>
      <c r="G7" s="122"/>
      <c r="H7" s="122"/>
      <c r="I7" s="244">
        <f ca="1">TODAY()</f>
        <v>43648</v>
      </c>
      <c r="J7" s="122"/>
      <c r="K7" s="122"/>
      <c r="L7" s="122"/>
    </row>
    <row r="8" spans="1:19" ht="22.5" customHeight="1">
      <c r="A8" s="338" t="s">
        <v>517</v>
      </c>
      <c r="B8" s="342" t="s">
        <v>518</v>
      </c>
      <c r="C8" s="345" t="s">
        <v>275</v>
      </c>
      <c r="D8" s="342" t="s">
        <v>277</v>
      </c>
      <c r="E8" s="342" t="s">
        <v>419</v>
      </c>
      <c r="F8" s="305" t="s">
        <v>276</v>
      </c>
      <c r="G8" s="352" t="s">
        <v>278</v>
      </c>
      <c r="H8" s="353"/>
      <c r="I8" s="354" t="s">
        <v>482</v>
      </c>
      <c r="J8" s="354"/>
      <c r="K8" s="354" t="s">
        <v>481</v>
      </c>
      <c r="L8" s="354"/>
      <c r="M8" s="342" t="s">
        <v>455</v>
      </c>
      <c r="P8" s="230"/>
      <c r="S8" s="347" t="s">
        <v>556</v>
      </c>
    </row>
    <row r="9" spans="1:19" ht="51">
      <c r="A9" s="304"/>
      <c r="B9" s="344"/>
      <c r="C9" s="345"/>
      <c r="D9" s="306"/>
      <c r="E9" s="343"/>
      <c r="F9" s="306"/>
      <c r="G9" s="155" t="s">
        <v>279</v>
      </c>
      <c r="H9" s="155" t="s">
        <v>280</v>
      </c>
      <c r="I9" s="157" t="s">
        <v>478</v>
      </c>
      <c r="J9" s="157" t="s">
        <v>479</v>
      </c>
      <c r="K9" s="155" t="s">
        <v>474</v>
      </c>
      <c r="L9" s="155" t="s">
        <v>480</v>
      </c>
      <c r="M9" s="349"/>
      <c r="N9" s="36" t="s">
        <v>454</v>
      </c>
      <c r="O9" s="36" t="s">
        <v>503</v>
      </c>
      <c r="P9" s="231" t="s">
        <v>489</v>
      </c>
      <c r="Q9" s="36" t="s">
        <v>453</v>
      </c>
      <c r="R9" s="36" t="s">
        <v>456</v>
      </c>
      <c r="S9" s="348"/>
    </row>
    <row r="10" spans="1:19" ht="15.75" customHeight="1">
      <c r="A10" s="339" t="s">
        <v>155</v>
      </c>
      <c r="B10" s="158" t="s">
        <v>490</v>
      </c>
      <c r="C10" s="159"/>
      <c r="D10" s="159"/>
      <c r="E10" s="159"/>
      <c r="F10" s="172"/>
      <c r="G10" s="155"/>
      <c r="H10" s="159"/>
      <c r="I10" s="159"/>
      <c r="J10" s="259"/>
      <c r="K10" s="159"/>
      <c r="L10" s="259"/>
      <c r="M10" s="173" t="e">
        <f>IF(#REF!&gt;0,2018-#REF!,0)</f>
        <v>#REF!</v>
      </c>
      <c r="N10" s="173" t="e">
        <f>M10-8</f>
        <v>#REF!</v>
      </c>
      <c r="O10" s="36" t="e">
        <f>N10*20</f>
        <v>#REF!</v>
      </c>
      <c r="P10" s="173" t="e">
        <f>12-M10</f>
        <v>#REF!</v>
      </c>
      <c r="Q10" s="36">
        <v>10</v>
      </c>
      <c r="R10" s="36" t="e">
        <f>IF(O10&gt;0,Q10-(Q10*O10)/100,Q10)</f>
        <v>#REF!</v>
      </c>
      <c r="S10" s="171"/>
    </row>
    <row r="11" spans="1:19" ht="27">
      <c r="A11" s="340"/>
      <c r="B11" s="158" t="s">
        <v>491</v>
      </c>
      <c r="C11" s="159"/>
      <c r="D11" s="159"/>
      <c r="E11" s="159"/>
      <c r="F11" s="172"/>
      <c r="G11" s="155"/>
      <c r="H11" s="159"/>
      <c r="I11" s="159"/>
      <c r="J11" s="259"/>
      <c r="K11" s="159"/>
      <c r="L11" s="259"/>
      <c r="M11" s="173" t="e">
        <f>IF(#REF!&gt;0,2018-#REF!,0)</f>
        <v>#REF!</v>
      </c>
      <c r="N11" s="173" t="e">
        <f aca="true" t="shared" si="0" ref="N11:N42">M11-8</f>
        <v>#REF!</v>
      </c>
      <c r="O11" s="36" t="e">
        <f aca="true" t="shared" si="1" ref="O11:O42">N11*20</f>
        <v>#REF!</v>
      </c>
      <c r="P11" s="173" t="e">
        <f aca="true" t="shared" si="2" ref="P11:P42">12-M11</f>
        <v>#REF!</v>
      </c>
      <c r="Q11" s="36">
        <v>15</v>
      </c>
      <c r="R11" s="36" t="e">
        <f aca="true" t="shared" si="3" ref="R11:R42">IF(O11&gt;0,Q11-(Q11*O11)/100,Q11)</f>
        <v>#REF!</v>
      </c>
      <c r="S11" s="171"/>
    </row>
    <row r="12" spans="1:19" ht="27">
      <c r="A12" s="340"/>
      <c r="B12" s="174" t="s">
        <v>492</v>
      </c>
      <c r="C12" s="159"/>
      <c r="D12" s="159"/>
      <c r="E12" s="159"/>
      <c r="F12" s="172"/>
      <c r="G12" s="155"/>
      <c r="H12" s="159"/>
      <c r="I12" s="159"/>
      <c r="J12" s="259"/>
      <c r="K12" s="159"/>
      <c r="L12" s="259"/>
      <c r="M12" s="173" t="e">
        <f>IF(#REF!&gt;0,2018-#REF!,0)</f>
        <v>#REF!</v>
      </c>
      <c r="N12" s="173" t="e">
        <f t="shared" si="0"/>
        <v>#REF!</v>
      </c>
      <c r="O12" s="36" t="e">
        <f t="shared" si="1"/>
        <v>#REF!</v>
      </c>
      <c r="P12" s="173" t="e">
        <f t="shared" si="2"/>
        <v>#REF!</v>
      </c>
      <c r="Q12" s="36">
        <v>25</v>
      </c>
      <c r="R12" s="36" t="e">
        <f t="shared" si="3"/>
        <v>#REF!</v>
      </c>
      <c r="S12" s="171"/>
    </row>
    <row r="13" spans="1:19" ht="27">
      <c r="A13" s="340"/>
      <c r="B13" s="174" t="s">
        <v>493</v>
      </c>
      <c r="C13" s="159"/>
      <c r="D13" s="159"/>
      <c r="E13" s="159"/>
      <c r="F13" s="172"/>
      <c r="G13" s="155"/>
      <c r="H13" s="159"/>
      <c r="I13" s="159"/>
      <c r="J13" s="259"/>
      <c r="K13" s="159"/>
      <c r="L13" s="259"/>
      <c r="M13" s="173" t="e">
        <f>IF(#REF!&gt;0,2018-#REF!,0)</f>
        <v>#REF!</v>
      </c>
      <c r="N13" s="173" t="e">
        <f t="shared" si="0"/>
        <v>#REF!</v>
      </c>
      <c r="O13" s="36" t="e">
        <f t="shared" si="1"/>
        <v>#REF!</v>
      </c>
      <c r="P13" s="173" t="e">
        <f t="shared" si="2"/>
        <v>#REF!</v>
      </c>
      <c r="Q13" s="36">
        <v>30</v>
      </c>
      <c r="R13" s="36" t="e">
        <f t="shared" si="3"/>
        <v>#REF!</v>
      </c>
      <c r="S13" s="171"/>
    </row>
    <row r="14" spans="1:19" ht="27">
      <c r="A14" s="340"/>
      <c r="B14" s="174" t="s">
        <v>494</v>
      </c>
      <c r="C14" s="159"/>
      <c r="D14" s="159"/>
      <c r="E14" s="159"/>
      <c r="F14" s="172"/>
      <c r="G14" s="155"/>
      <c r="H14" s="159"/>
      <c r="I14" s="159"/>
      <c r="J14" s="259"/>
      <c r="K14" s="159"/>
      <c r="L14" s="259"/>
      <c r="M14" s="173" t="e">
        <f>IF(#REF!&gt;0,2018-#REF!,0)</f>
        <v>#REF!</v>
      </c>
      <c r="N14" s="173" t="e">
        <f t="shared" si="0"/>
        <v>#REF!</v>
      </c>
      <c r="O14" s="36" t="e">
        <f t="shared" si="1"/>
        <v>#REF!</v>
      </c>
      <c r="P14" s="173" t="e">
        <f>12-M14</f>
        <v>#REF!</v>
      </c>
      <c r="Q14" s="36">
        <v>35</v>
      </c>
      <c r="R14" s="36" t="e">
        <f t="shared" si="3"/>
        <v>#REF!</v>
      </c>
      <c r="S14" s="171"/>
    </row>
    <row r="15" spans="1:19" ht="40.5">
      <c r="A15" s="340"/>
      <c r="B15" s="174" t="s">
        <v>495</v>
      </c>
      <c r="C15" s="159"/>
      <c r="D15" s="159"/>
      <c r="E15" s="159"/>
      <c r="F15" s="172"/>
      <c r="G15" s="155"/>
      <c r="H15" s="159"/>
      <c r="I15" s="159"/>
      <c r="J15" s="259"/>
      <c r="K15" s="159"/>
      <c r="L15" s="259"/>
      <c r="M15" s="173" t="e">
        <f>IF(#REF!&gt;0,2018-#REF!,0)</f>
        <v>#REF!</v>
      </c>
      <c r="N15" s="173" t="e">
        <f t="shared" si="0"/>
        <v>#REF!</v>
      </c>
      <c r="O15" s="36" t="e">
        <f t="shared" si="1"/>
        <v>#REF!</v>
      </c>
      <c r="P15" s="173" t="e">
        <f t="shared" si="2"/>
        <v>#REF!</v>
      </c>
      <c r="Q15" s="36">
        <v>40</v>
      </c>
      <c r="R15" s="36" t="e">
        <f t="shared" si="3"/>
        <v>#REF!</v>
      </c>
      <c r="S15" s="171"/>
    </row>
    <row r="16" spans="1:19" ht="27">
      <c r="A16" s="340"/>
      <c r="B16" s="158" t="s">
        <v>496</v>
      </c>
      <c r="C16" s="159"/>
      <c r="D16" s="159"/>
      <c r="E16" s="159"/>
      <c r="F16" s="172"/>
      <c r="G16" s="155"/>
      <c r="H16" s="159"/>
      <c r="I16" s="159"/>
      <c r="J16" s="259"/>
      <c r="K16" s="159"/>
      <c r="L16" s="259"/>
      <c r="M16" s="173" t="e">
        <f>IF(#REF!&gt;0,2018-#REF!,0)</f>
        <v>#REF!</v>
      </c>
      <c r="N16" s="173" t="e">
        <f t="shared" si="0"/>
        <v>#REF!</v>
      </c>
      <c r="O16" s="36" t="e">
        <f t="shared" si="1"/>
        <v>#REF!</v>
      </c>
      <c r="P16" s="173" t="e">
        <f t="shared" si="2"/>
        <v>#REF!</v>
      </c>
      <c r="Q16" s="36">
        <v>30</v>
      </c>
      <c r="R16" s="36" t="e">
        <f t="shared" si="3"/>
        <v>#REF!</v>
      </c>
      <c r="S16" s="171"/>
    </row>
    <row r="17" spans="1:19" ht="27">
      <c r="A17" s="340"/>
      <c r="B17" s="158" t="s">
        <v>497</v>
      </c>
      <c r="C17" s="159"/>
      <c r="D17" s="159"/>
      <c r="E17" s="159"/>
      <c r="F17" s="172"/>
      <c r="G17" s="155"/>
      <c r="H17" s="159"/>
      <c r="I17" s="159"/>
      <c r="J17" s="259"/>
      <c r="K17" s="159"/>
      <c r="L17" s="259"/>
      <c r="M17" s="173" t="e">
        <f>IF(#REF!&gt;0,2018-#REF!,0)</f>
        <v>#REF!</v>
      </c>
      <c r="N17" s="173" t="e">
        <f t="shared" si="0"/>
        <v>#REF!</v>
      </c>
      <c r="O17" s="36" t="e">
        <f t="shared" si="1"/>
        <v>#REF!</v>
      </c>
      <c r="P17" s="173" t="e">
        <f t="shared" si="2"/>
        <v>#REF!</v>
      </c>
      <c r="Q17" s="36">
        <v>35</v>
      </c>
      <c r="R17" s="36" t="e">
        <f t="shared" si="3"/>
        <v>#REF!</v>
      </c>
      <c r="S17" s="171"/>
    </row>
    <row r="18" spans="1:19" ht="27">
      <c r="A18" s="340"/>
      <c r="B18" s="158" t="s">
        <v>498</v>
      </c>
      <c r="C18" s="159"/>
      <c r="D18" s="159"/>
      <c r="E18" s="159"/>
      <c r="F18" s="172"/>
      <c r="G18" s="155"/>
      <c r="H18" s="159"/>
      <c r="I18" s="159"/>
      <c r="J18" s="259"/>
      <c r="K18" s="159"/>
      <c r="L18" s="259"/>
      <c r="M18" s="173" t="e">
        <f>IF(#REF!&gt;0,2018-#REF!,0)</f>
        <v>#REF!</v>
      </c>
      <c r="N18" s="173" t="e">
        <f t="shared" si="0"/>
        <v>#REF!</v>
      </c>
      <c r="O18" s="36" t="e">
        <f t="shared" si="1"/>
        <v>#REF!</v>
      </c>
      <c r="P18" s="173" t="e">
        <f t="shared" si="2"/>
        <v>#REF!</v>
      </c>
      <c r="Q18" s="36">
        <v>40</v>
      </c>
      <c r="R18" s="36" t="e">
        <f t="shared" si="3"/>
        <v>#REF!</v>
      </c>
      <c r="S18" s="171"/>
    </row>
    <row r="19" spans="1:19" ht="40.5">
      <c r="A19" s="341"/>
      <c r="B19" s="158" t="s">
        <v>499</v>
      </c>
      <c r="C19" s="159"/>
      <c r="D19" s="159"/>
      <c r="E19" s="159"/>
      <c r="F19" s="172"/>
      <c r="G19" s="155"/>
      <c r="H19" s="159"/>
      <c r="I19" s="159"/>
      <c r="J19" s="259"/>
      <c r="K19" s="159"/>
      <c r="L19" s="259"/>
      <c r="M19" s="173" t="e">
        <f>IF(#REF!&gt;0,2018-#REF!,0)</f>
        <v>#REF!</v>
      </c>
      <c r="N19" s="173" t="e">
        <f t="shared" si="0"/>
        <v>#REF!</v>
      </c>
      <c r="O19" s="36" t="e">
        <f t="shared" si="1"/>
        <v>#REF!</v>
      </c>
      <c r="P19" s="173" t="e">
        <f t="shared" si="2"/>
        <v>#REF!</v>
      </c>
      <c r="Q19" s="36">
        <v>45</v>
      </c>
      <c r="R19" s="36" t="e">
        <f t="shared" si="3"/>
        <v>#REF!</v>
      </c>
      <c r="S19" s="171"/>
    </row>
    <row r="20" spans="1:19" ht="21" customHeight="1">
      <c r="A20" s="339" t="s">
        <v>500</v>
      </c>
      <c r="B20" s="158" t="s">
        <v>501</v>
      </c>
      <c r="C20" s="159"/>
      <c r="D20" s="159"/>
      <c r="E20" s="159"/>
      <c r="F20" s="172"/>
      <c r="G20" s="155"/>
      <c r="H20" s="159"/>
      <c r="I20" s="159"/>
      <c r="J20" s="259"/>
      <c r="K20" s="159"/>
      <c r="L20" s="259"/>
      <c r="M20" s="173" t="e">
        <f>IF(#REF!&gt;0,2018-#REF!,0)</f>
        <v>#REF!</v>
      </c>
      <c r="N20" s="173" t="e">
        <f t="shared" si="0"/>
        <v>#REF!</v>
      </c>
      <c r="O20" s="36" t="e">
        <f t="shared" si="1"/>
        <v>#REF!</v>
      </c>
      <c r="P20" s="173" t="e">
        <f t="shared" si="2"/>
        <v>#REF!</v>
      </c>
      <c r="Q20" s="36">
        <v>10</v>
      </c>
      <c r="R20" s="36" t="e">
        <f t="shared" si="3"/>
        <v>#REF!</v>
      </c>
      <c r="S20" s="171"/>
    </row>
    <row r="21" spans="1:19" ht="27.75" customHeight="1">
      <c r="A21" s="341"/>
      <c r="B21" s="158" t="s">
        <v>502</v>
      </c>
      <c r="C21" s="175"/>
      <c r="D21" s="176"/>
      <c r="E21" s="176"/>
      <c r="F21" s="172"/>
      <c r="G21" s="155"/>
      <c r="H21" s="176"/>
      <c r="I21" s="176"/>
      <c r="J21" s="260"/>
      <c r="K21" s="176"/>
      <c r="L21" s="260"/>
      <c r="M21" s="173" t="e">
        <f>IF(#REF!&gt;0,2018-#REF!,0)</f>
        <v>#REF!</v>
      </c>
      <c r="N21" s="173" t="e">
        <f t="shared" si="0"/>
        <v>#REF!</v>
      </c>
      <c r="O21" s="36" t="e">
        <f t="shared" si="1"/>
        <v>#REF!</v>
      </c>
      <c r="P21" s="173" t="e">
        <f t="shared" si="2"/>
        <v>#REF!</v>
      </c>
      <c r="Q21" s="36">
        <v>20</v>
      </c>
      <c r="R21" s="36" t="e">
        <f t="shared" si="3"/>
        <v>#REF!</v>
      </c>
      <c r="S21" s="171"/>
    </row>
    <row r="22" spans="1:19" ht="24.75" customHeight="1">
      <c r="A22" s="339" t="s">
        <v>504</v>
      </c>
      <c r="B22" s="158" t="s">
        <v>505</v>
      </c>
      <c r="C22" s="175"/>
      <c r="D22" s="176"/>
      <c r="E22" s="176"/>
      <c r="F22" s="172"/>
      <c r="G22" s="155"/>
      <c r="H22" s="176"/>
      <c r="I22" s="176"/>
      <c r="J22" s="260"/>
      <c r="K22" s="176"/>
      <c r="L22" s="260"/>
      <c r="M22" s="173" t="e">
        <f>IF(#REF!&gt;0,2018-#REF!,0)</f>
        <v>#REF!</v>
      </c>
      <c r="N22" s="173" t="e">
        <f t="shared" si="0"/>
        <v>#REF!</v>
      </c>
      <c r="O22" s="36" t="e">
        <f t="shared" si="1"/>
        <v>#REF!</v>
      </c>
      <c r="P22" s="173" t="e">
        <f t="shared" si="2"/>
        <v>#REF!</v>
      </c>
      <c r="Q22" s="36">
        <v>5</v>
      </c>
      <c r="R22" s="36" t="e">
        <f t="shared" si="3"/>
        <v>#REF!</v>
      </c>
      <c r="S22" s="171"/>
    </row>
    <row r="23" spans="1:19" ht="24" customHeight="1">
      <c r="A23" s="340"/>
      <c r="B23" s="158" t="s">
        <v>506</v>
      </c>
      <c r="C23" s="175"/>
      <c r="D23" s="176"/>
      <c r="E23" s="176"/>
      <c r="F23" s="172"/>
      <c r="G23" s="155"/>
      <c r="H23" s="176"/>
      <c r="I23" s="176"/>
      <c r="J23" s="260"/>
      <c r="K23" s="176"/>
      <c r="L23" s="260"/>
      <c r="M23" s="173" t="e">
        <f>IF(#REF!&gt;0,2018-#REF!,0)</f>
        <v>#REF!</v>
      </c>
      <c r="N23" s="173" t="e">
        <f t="shared" si="0"/>
        <v>#REF!</v>
      </c>
      <c r="O23" s="36" t="e">
        <f t="shared" si="1"/>
        <v>#REF!</v>
      </c>
      <c r="P23" s="173" t="e">
        <f t="shared" si="2"/>
        <v>#REF!</v>
      </c>
      <c r="Q23" s="36">
        <v>10</v>
      </c>
      <c r="R23" s="36" t="e">
        <f t="shared" si="3"/>
        <v>#REF!</v>
      </c>
      <c r="S23" s="171"/>
    </row>
    <row r="24" spans="1:19" ht="24" customHeight="1">
      <c r="A24" s="341"/>
      <c r="B24" s="158" t="s">
        <v>507</v>
      </c>
      <c r="C24" s="175"/>
      <c r="D24" s="176"/>
      <c r="E24" s="176"/>
      <c r="F24" s="172"/>
      <c r="G24" s="155"/>
      <c r="H24" s="176"/>
      <c r="I24" s="176"/>
      <c r="J24" s="260"/>
      <c r="K24" s="176"/>
      <c r="L24" s="260"/>
      <c r="M24" s="173" t="e">
        <f>IF(#REF!&gt;0,2018-#REF!,0)</f>
        <v>#REF!</v>
      </c>
      <c r="N24" s="173" t="e">
        <f t="shared" si="0"/>
        <v>#REF!</v>
      </c>
      <c r="O24" s="36" t="e">
        <f t="shared" si="1"/>
        <v>#REF!</v>
      </c>
      <c r="P24" s="173" t="e">
        <f t="shared" si="2"/>
        <v>#REF!</v>
      </c>
      <c r="Q24" s="36">
        <v>15</v>
      </c>
      <c r="R24" s="36" t="e">
        <f t="shared" si="3"/>
        <v>#REF!</v>
      </c>
      <c r="S24" s="171"/>
    </row>
    <row r="25" spans="1:19" ht="26.25" customHeight="1">
      <c r="A25" s="339" t="s">
        <v>157</v>
      </c>
      <c r="B25" s="158" t="s">
        <v>508</v>
      </c>
      <c r="C25" s="175"/>
      <c r="D25" s="176"/>
      <c r="E25" s="176"/>
      <c r="F25" s="172"/>
      <c r="G25" s="155"/>
      <c r="H25" s="176"/>
      <c r="I25" s="176"/>
      <c r="J25" s="260"/>
      <c r="K25" s="176"/>
      <c r="L25" s="260"/>
      <c r="M25" s="173" t="e">
        <f>IF(#REF!&gt;0,2018-#REF!,0)</f>
        <v>#REF!</v>
      </c>
      <c r="N25" s="173" t="e">
        <f t="shared" si="0"/>
        <v>#REF!</v>
      </c>
      <c r="O25" s="36" t="e">
        <f t="shared" si="1"/>
        <v>#REF!</v>
      </c>
      <c r="P25" s="173" t="e">
        <f t="shared" si="2"/>
        <v>#REF!</v>
      </c>
      <c r="Q25" s="36">
        <v>40</v>
      </c>
      <c r="R25" s="36" t="e">
        <f t="shared" si="3"/>
        <v>#REF!</v>
      </c>
      <c r="S25" s="171"/>
    </row>
    <row r="26" spans="1:19" ht="36.75" customHeight="1">
      <c r="A26" s="346"/>
      <c r="B26" s="158" t="s">
        <v>435</v>
      </c>
      <c r="C26" s="159"/>
      <c r="D26" s="159"/>
      <c r="E26" s="159"/>
      <c r="F26" s="172"/>
      <c r="G26" s="155"/>
      <c r="H26" s="159"/>
      <c r="I26" s="159"/>
      <c r="J26" s="259"/>
      <c r="K26" s="159"/>
      <c r="L26" s="259"/>
      <c r="M26" s="173" t="e">
        <f>IF(#REF!&gt;0,2018-#REF!,0)</f>
        <v>#REF!</v>
      </c>
      <c r="N26" s="173" t="e">
        <f t="shared" si="0"/>
        <v>#REF!</v>
      </c>
      <c r="O26" s="36" t="e">
        <f t="shared" si="1"/>
        <v>#REF!</v>
      </c>
      <c r="P26" s="173" t="e">
        <f t="shared" si="2"/>
        <v>#REF!</v>
      </c>
      <c r="Q26" s="36">
        <v>60</v>
      </c>
      <c r="R26" s="36" t="e">
        <f t="shared" si="3"/>
        <v>#REF!</v>
      </c>
      <c r="S26" s="171"/>
    </row>
    <row r="27" spans="1:19" ht="21" customHeight="1">
      <c r="A27" s="339" t="s">
        <v>377</v>
      </c>
      <c r="B27" s="158" t="s">
        <v>509</v>
      </c>
      <c r="C27" s="159"/>
      <c r="D27" s="159"/>
      <c r="E27" s="159"/>
      <c r="F27" s="172"/>
      <c r="G27" s="155"/>
      <c r="H27" s="159"/>
      <c r="I27" s="159"/>
      <c r="J27" s="259"/>
      <c r="K27" s="159"/>
      <c r="L27" s="259"/>
      <c r="M27" s="173" t="e">
        <f>IF(#REF!&gt;0,2018-#REF!,0)</f>
        <v>#REF!</v>
      </c>
      <c r="N27" s="173" t="e">
        <f t="shared" si="0"/>
        <v>#REF!</v>
      </c>
      <c r="O27" s="36" t="e">
        <f t="shared" si="1"/>
        <v>#REF!</v>
      </c>
      <c r="P27" s="173" t="e">
        <f t="shared" si="2"/>
        <v>#REF!</v>
      </c>
      <c r="Q27" s="36">
        <v>10</v>
      </c>
      <c r="R27" s="36" t="e">
        <f t="shared" si="3"/>
        <v>#REF!</v>
      </c>
      <c r="S27" s="171"/>
    </row>
    <row r="28" spans="1:19" ht="19.5" customHeight="1">
      <c r="A28" s="340"/>
      <c r="B28" s="158" t="s">
        <v>510</v>
      </c>
      <c r="C28" s="159"/>
      <c r="D28" s="159"/>
      <c r="E28" s="159"/>
      <c r="F28" s="172"/>
      <c r="G28" s="155"/>
      <c r="H28" s="159"/>
      <c r="I28" s="159"/>
      <c r="J28" s="259"/>
      <c r="K28" s="159"/>
      <c r="L28" s="259"/>
      <c r="M28" s="173" t="e">
        <f>IF(#REF!&gt;0,2018-#REF!,0)</f>
        <v>#REF!</v>
      </c>
      <c r="N28" s="173" t="e">
        <f t="shared" si="0"/>
        <v>#REF!</v>
      </c>
      <c r="O28" s="36" t="e">
        <f t="shared" si="1"/>
        <v>#REF!</v>
      </c>
      <c r="P28" s="173" t="e">
        <f t="shared" si="2"/>
        <v>#REF!</v>
      </c>
      <c r="Q28" s="36">
        <v>15</v>
      </c>
      <c r="R28" s="36" t="e">
        <f t="shared" si="3"/>
        <v>#REF!</v>
      </c>
      <c r="S28" s="171"/>
    </row>
    <row r="29" spans="1:19" ht="18.75" customHeight="1">
      <c r="A29" s="340"/>
      <c r="B29" s="158" t="s">
        <v>511</v>
      </c>
      <c r="C29" s="159"/>
      <c r="D29" s="159"/>
      <c r="E29" s="159"/>
      <c r="F29" s="172"/>
      <c r="G29" s="155"/>
      <c r="H29" s="159"/>
      <c r="I29" s="159"/>
      <c r="J29" s="259"/>
      <c r="K29" s="159"/>
      <c r="L29" s="259"/>
      <c r="M29" s="173" t="e">
        <f>IF(#REF!&gt;0,2018-#REF!,0)</f>
        <v>#REF!</v>
      </c>
      <c r="N29" s="173" t="e">
        <f t="shared" si="0"/>
        <v>#REF!</v>
      </c>
      <c r="O29" s="36" t="e">
        <f t="shared" si="1"/>
        <v>#REF!</v>
      </c>
      <c r="P29" s="173" t="e">
        <f t="shared" si="2"/>
        <v>#REF!</v>
      </c>
      <c r="Q29" s="36">
        <v>30</v>
      </c>
      <c r="R29" s="36" t="e">
        <f t="shared" si="3"/>
        <v>#REF!</v>
      </c>
      <c r="S29" s="171"/>
    </row>
    <row r="30" spans="1:19" ht="24" customHeight="1">
      <c r="A30" s="340"/>
      <c r="B30" s="158" t="s">
        <v>512</v>
      </c>
      <c r="C30" s="159"/>
      <c r="D30" s="159"/>
      <c r="E30" s="159"/>
      <c r="F30" s="172"/>
      <c r="G30" s="155"/>
      <c r="H30" s="159"/>
      <c r="I30" s="159"/>
      <c r="J30" s="259"/>
      <c r="K30" s="159"/>
      <c r="L30" s="259"/>
      <c r="M30" s="173" t="e">
        <f>IF(#REF!&gt;0,2018-#REF!,0)</f>
        <v>#REF!</v>
      </c>
      <c r="N30" s="173" t="e">
        <f t="shared" si="0"/>
        <v>#REF!</v>
      </c>
      <c r="O30" s="36" t="e">
        <f t="shared" si="1"/>
        <v>#REF!</v>
      </c>
      <c r="P30" s="173" t="e">
        <f t="shared" si="2"/>
        <v>#REF!</v>
      </c>
      <c r="Q30" s="36">
        <v>40</v>
      </c>
      <c r="R30" s="36" t="e">
        <f t="shared" si="3"/>
        <v>#REF!</v>
      </c>
      <c r="S30" s="171"/>
    </row>
    <row r="31" spans="1:19" ht="24.75" customHeight="1">
      <c r="A31" s="341"/>
      <c r="B31" s="158" t="s">
        <v>513</v>
      </c>
      <c r="C31" s="159"/>
      <c r="D31" s="159"/>
      <c r="E31" s="159"/>
      <c r="F31" s="172"/>
      <c r="G31" s="155"/>
      <c r="H31" s="159"/>
      <c r="I31" s="159"/>
      <c r="J31" s="259"/>
      <c r="K31" s="159"/>
      <c r="L31" s="259"/>
      <c r="M31" s="173" t="e">
        <f>IF(#REF!&gt;0,2018-#REF!,0)</f>
        <v>#REF!</v>
      </c>
      <c r="N31" s="173" t="e">
        <f t="shared" si="0"/>
        <v>#REF!</v>
      </c>
      <c r="O31" s="36" t="e">
        <f t="shared" si="1"/>
        <v>#REF!</v>
      </c>
      <c r="P31" s="173" t="e">
        <f t="shared" si="2"/>
        <v>#REF!</v>
      </c>
      <c r="Q31" s="36">
        <v>55</v>
      </c>
      <c r="R31" s="36" t="e">
        <f t="shared" si="3"/>
        <v>#REF!</v>
      </c>
      <c r="S31" s="171"/>
    </row>
    <row r="32" spans="1:19" ht="29.25" customHeight="1">
      <c r="A32" s="339" t="s">
        <v>514</v>
      </c>
      <c r="B32" s="158" t="s">
        <v>515</v>
      </c>
      <c r="C32" s="159"/>
      <c r="D32" s="159"/>
      <c r="E32" s="159"/>
      <c r="F32" s="172"/>
      <c r="G32" s="155"/>
      <c r="H32" s="159"/>
      <c r="I32" s="159"/>
      <c r="J32" s="259"/>
      <c r="K32" s="159"/>
      <c r="L32" s="259"/>
      <c r="M32" s="173" t="e">
        <f>IF(#REF!&gt;0,2018-#REF!,0)</f>
        <v>#REF!</v>
      </c>
      <c r="N32" s="173" t="e">
        <f t="shared" si="0"/>
        <v>#REF!</v>
      </c>
      <c r="O32" s="36" t="e">
        <f t="shared" si="1"/>
        <v>#REF!</v>
      </c>
      <c r="P32" s="173" t="e">
        <f t="shared" si="2"/>
        <v>#REF!</v>
      </c>
      <c r="Q32" s="36">
        <v>10</v>
      </c>
      <c r="R32" s="36" t="e">
        <f t="shared" si="3"/>
        <v>#REF!</v>
      </c>
      <c r="S32" s="171"/>
    </row>
    <row r="33" spans="1:19" ht="24" customHeight="1">
      <c r="A33" s="346"/>
      <c r="B33" s="158" t="s">
        <v>516</v>
      </c>
      <c r="C33" s="159"/>
      <c r="D33" s="159"/>
      <c r="E33" s="159"/>
      <c r="F33" s="172"/>
      <c r="G33" s="155"/>
      <c r="H33" s="159"/>
      <c r="I33" s="159"/>
      <c r="J33" s="259"/>
      <c r="K33" s="159"/>
      <c r="L33" s="259"/>
      <c r="M33" s="173" t="e">
        <f>IF(#REF!&gt;0,2018-#REF!,0)</f>
        <v>#REF!</v>
      </c>
      <c r="N33" s="173" t="e">
        <f t="shared" si="0"/>
        <v>#REF!</v>
      </c>
      <c r="O33" s="36" t="e">
        <f t="shared" si="1"/>
        <v>#REF!</v>
      </c>
      <c r="P33" s="173" t="e">
        <f t="shared" si="2"/>
        <v>#REF!</v>
      </c>
      <c r="Q33" s="36">
        <v>30</v>
      </c>
      <c r="R33" s="36" t="e">
        <f t="shared" si="3"/>
        <v>#REF!</v>
      </c>
      <c r="S33" s="171"/>
    </row>
    <row r="34" spans="1:19" ht="17.25" customHeight="1">
      <c r="A34" s="339" t="s">
        <v>519</v>
      </c>
      <c r="B34" s="158" t="s">
        <v>293</v>
      </c>
      <c r="C34" s="159"/>
      <c r="D34" s="159"/>
      <c r="E34" s="159"/>
      <c r="F34" s="172"/>
      <c r="G34" s="155"/>
      <c r="H34" s="159"/>
      <c r="I34" s="159"/>
      <c r="J34" s="259"/>
      <c r="K34" s="159"/>
      <c r="L34" s="259"/>
      <c r="M34" s="173" t="e">
        <f>IF(#REF!&gt;0,2018-#REF!,0)</f>
        <v>#REF!</v>
      </c>
      <c r="N34" s="173" t="e">
        <f t="shared" si="0"/>
        <v>#REF!</v>
      </c>
      <c r="O34" s="36" t="e">
        <f t="shared" si="1"/>
        <v>#REF!</v>
      </c>
      <c r="P34" s="173" t="e">
        <f t="shared" si="2"/>
        <v>#REF!</v>
      </c>
      <c r="Q34" s="36">
        <v>5</v>
      </c>
      <c r="R34" s="36" t="e">
        <f t="shared" si="3"/>
        <v>#REF!</v>
      </c>
      <c r="S34" s="171"/>
    </row>
    <row r="35" spans="1:19" ht="17.25" customHeight="1">
      <c r="A35" s="341"/>
      <c r="B35" s="158" t="s">
        <v>294</v>
      </c>
      <c r="C35" s="159"/>
      <c r="D35" s="159"/>
      <c r="E35" s="159"/>
      <c r="F35" s="172"/>
      <c r="G35" s="155"/>
      <c r="H35" s="159"/>
      <c r="I35" s="159"/>
      <c r="J35" s="259"/>
      <c r="K35" s="159"/>
      <c r="L35" s="259"/>
      <c r="M35" s="173" t="e">
        <f>IF(#REF!&gt;0,2018-#REF!,0)</f>
        <v>#REF!</v>
      </c>
      <c r="N35" s="173" t="e">
        <f t="shared" si="0"/>
        <v>#REF!</v>
      </c>
      <c r="O35" s="36" t="e">
        <f t="shared" si="1"/>
        <v>#REF!</v>
      </c>
      <c r="P35" s="173" t="e">
        <f t="shared" si="2"/>
        <v>#REF!</v>
      </c>
      <c r="Q35" s="36">
        <v>20</v>
      </c>
      <c r="R35" s="36" t="e">
        <f t="shared" si="3"/>
        <v>#REF!</v>
      </c>
      <c r="S35" s="171"/>
    </row>
    <row r="36" spans="1:19" ht="18" customHeight="1">
      <c r="A36" s="339" t="s">
        <v>156</v>
      </c>
      <c r="B36" s="158" t="s">
        <v>520</v>
      </c>
      <c r="C36" s="159"/>
      <c r="D36" s="159"/>
      <c r="E36" s="159"/>
      <c r="F36" s="172"/>
      <c r="G36" s="155"/>
      <c r="H36" s="159"/>
      <c r="I36" s="159"/>
      <c r="J36" s="259"/>
      <c r="K36" s="159"/>
      <c r="L36" s="259"/>
      <c r="M36" s="173" t="e">
        <f>IF(#REF!&gt;0,2018-#REF!,0)</f>
        <v>#REF!</v>
      </c>
      <c r="N36" s="173" t="e">
        <f t="shared" si="0"/>
        <v>#REF!</v>
      </c>
      <c r="O36" s="36" t="e">
        <f t="shared" si="1"/>
        <v>#REF!</v>
      </c>
      <c r="P36" s="173" t="e">
        <f t="shared" si="2"/>
        <v>#REF!</v>
      </c>
      <c r="Q36" s="36">
        <v>15</v>
      </c>
      <c r="R36" s="36" t="e">
        <f t="shared" si="3"/>
        <v>#REF!</v>
      </c>
      <c r="S36" s="171"/>
    </row>
    <row r="37" spans="1:19" ht="21" customHeight="1">
      <c r="A37" s="340"/>
      <c r="B37" s="158" t="s">
        <v>521</v>
      </c>
      <c r="C37" s="159"/>
      <c r="D37" s="159"/>
      <c r="E37" s="159"/>
      <c r="F37" s="172"/>
      <c r="G37" s="155"/>
      <c r="H37" s="159"/>
      <c r="I37" s="159"/>
      <c r="J37" s="259"/>
      <c r="K37" s="159"/>
      <c r="L37" s="259"/>
      <c r="M37" s="173" t="e">
        <f>IF(#REF!&gt;0,2018-#REF!,0)</f>
        <v>#REF!</v>
      </c>
      <c r="N37" s="173" t="e">
        <f t="shared" si="0"/>
        <v>#REF!</v>
      </c>
      <c r="O37" s="36" t="e">
        <f t="shared" si="1"/>
        <v>#REF!</v>
      </c>
      <c r="P37" s="173" t="e">
        <f t="shared" si="2"/>
        <v>#REF!</v>
      </c>
      <c r="Q37" s="36">
        <v>25</v>
      </c>
      <c r="R37" s="36" t="e">
        <f t="shared" si="3"/>
        <v>#REF!</v>
      </c>
      <c r="S37" s="171"/>
    </row>
    <row r="38" spans="1:19" ht="22.5" customHeight="1">
      <c r="A38" s="340"/>
      <c r="B38" s="158" t="s">
        <v>522</v>
      </c>
      <c r="C38" s="159"/>
      <c r="D38" s="159"/>
      <c r="E38" s="159"/>
      <c r="F38" s="172"/>
      <c r="G38" s="155"/>
      <c r="H38" s="159"/>
      <c r="I38" s="159"/>
      <c r="J38" s="259"/>
      <c r="K38" s="159"/>
      <c r="L38" s="259"/>
      <c r="M38" s="173" t="e">
        <f>IF(#REF!&gt;0,2018-#REF!,0)</f>
        <v>#REF!</v>
      </c>
      <c r="N38" s="173" t="e">
        <f t="shared" si="0"/>
        <v>#REF!</v>
      </c>
      <c r="O38" s="36" t="e">
        <f t="shared" si="1"/>
        <v>#REF!</v>
      </c>
      <c r="P38" s="173" t="e">
        <f t="shared" si="2"/>
        <v>#REF!</v>
      </c>
      <c r="Q38" s="36">
        <v>30</v>
      </c>
      <c r="R38" s="36" t="e">
        <f t="shared" si="3"/>
        <v>#REF!</v>
      </c>
      <c r="S38" s="171"/>
    </row>
    <row r="39" spans="1:19" ht="24.75" customHeight="1">
      <c r="A39" s="340"/>
      <c r="B39" s="158" t="s">
        <v>523</v>
      </c>
      <c r="C39" s="159"/>
      <c r="D39" s="159"/>
      <c r="E39" s="159"/>
      <c r="F39" s="172"/>
      <c r="G39" s="155"/>
      <c r="H39" s="159"/>
      <c r="I39" s="159"/>
      <c r="J39" s="259"/>
      <c r="K39" s="159"/>
      <c r="L39" s="259"/>
      <c r="M39" s="173" t="e">
        <f>IF(#REF!&gt;0,2018-#REF!,0)</f>
        <v>#REF!</v>
      </c>
      <c r="N39" s="173" t="e">
        <f t="shared" si="0"/>
        <v>#REF!</v>
      </c>
      <c r="O39" s="36" t="e">
        <f t="shared" si="1"/>
        <v>#REF!</v>
      </c>
      <c r="P39" s="173" t="e">
        <f t="shared" si="2"/>
        <v>#REF!</v>
      </c>
      <c r="Q39" s="36">
        <v>35</v>
      </c>
      <c r="R39" s="36" t="e">
        <f t="shared" si="3"/>
        <v>#REF!</v>
      </c>
      <c r="S39" s="171"/>
    </row>
    <row r="40" spans="1:19" ht="24" customHeight="1">
      <c r="A40" s="340"/>
      <c r="B40" s="158" t="s">
        <v>524</v>
      </c>
      <c r="C40" s="159"/>
      <c r="D40" s="159"/>
      <c r="E40" s="159"/>
      <c r="F40" s="172"/>
      <c r="G40" s="155"/>
      <c r="H40" s="159"/>
      <c r="I40" s="159"/>
      <c r="J40" s="259"/>
      <c r="K40" s="159"/>
      <c r="L40" s="259"/>
      <c r="M40" s="173" t="e">
        <f>IF(#REF!&gt;0,2018-#REF!,0)</f>
        <v>#REF!</v>
      </c>
      <c r="N40" s="173" t="e">
        <f t="shared" si="0"/>
        <v>#REF!</v>
      </c>
      <c r="O40" s="36" t="e">
        <f t="shared" si="1"/>
        <v>#REF!</v>
      </c>
      <c r="P40" s="173" t="e">
        <f t="shared" si="2"/>
        <v>#REF!</v>
      </c>
      <c r="Q40" s="36">
        <v>40</v>
      </c>
      <c r="R40" s="36" t="e">
        <f t="shared" si="3"/>
        <v>#REF!</v>
      </c>
      <c r="S40" s="171"/>
    </row>
    <row r="41" spans="1:19" ht="18" customHeight="1">
      <c r="A41" s="340"/>
      <c r="B41" s="158" t="s">
        <v>300</v>
      </c>
      <c r="C41" s="159"/>
      <c r="D41" s="159"/>
      <c r="E41" s="159"/>
      <c r="F41" s="172"/>
      <c r="G41" s="155"/>
      <c r="H41" s="159"/>
      <c r="I41" s="159"/>
      <c r="J41" s="259"/>
      <c r="K41" s="159"/>
      <c r="L41" s="259"/>
      <c r="M41" s="173" t="e">
        <f>IF(#REF!&gt;0,2018-#REF!,0)</f>
        <v>#REF!</v>
      </c>
      <c r="N41" s="173" t="e">
        <f t="shared" si="0"/>
        <v>#REF!</v>
      </c>
      <c r="O41" s="36" t="e">
        <f t="shared" si="1"/>
        <v>#REF!</v>
      </c>
      <c r="P41" s="173" t="e">
        <f t="shared" si="2"/>
        <v>#REF!</v>
      </c>
      <c r="Q41" s="36">
        <v>25</v>
      </c>
      <c r="R41" s="36" t="e">
        <f t="shared" si="3"/>
        <v>#REF!</v>
      </c>
      <c r="S41" s="171"/>
    </row>
    <row r="42" spans="1:19" ht="18.75" customHeight="1">
      <c r="A42" s="341"/>
      <c r="B42" s="158" t="s">
        <v>301</v>
      </c>
      <c r="C42" s="159"/>
      <c r="D42" s="159"/>
      <c r="E42" s="159"/>
      <c r="F42" s="172"/>
      <c r="G42" s="155"/>
      <c r="H42" s="159"/>
      <c r="I42" s="159"/>
      <c r="J42" s="259"/>
      <c r="K42" s="159"/>
      <c r="L42" s="259"/>
      <c r="M42" s="173" t="e">
        <f>IF(#REF!&gt;0,2018-#REF!,0)</f>
        <v>#REF!</v>
      </c>
      <c r="N42" s="173" t="e">
        <f t="shared" si="0"/>
        <v>#REF!</v>
      </c>
      <c r="O42" s="36" t="e">
        <f t="shared" si="1"/>
        <v>#REF!</v>
      </c>
      <c r="P42" s="173" t="e">
        <f t="shared" si="2"/>
        <v>#REF!</v>
      </c>
      <c r="Q42" s="36">
        <v>50</v>
      </c>
      <c r="R42" s="36" t="e">
        <f t="shared" si="3"/>
        <v>#REF!</v>
      </c>
      <c r="S42" s="171"/>
    </row>
    <row r="43" spans="1:12" ht="8.25" customHeight="1">
      <c r="A43" s="160"/>
      <c r="B43" s="160"/>
      <c r="C43" s="161"/>
      <c r="D43" s="161"/>
      <c r="E43" s="161"/>
      <c r="F43" s="161"/>
      <c r="G43" s="161"/>
      <c r="H43" s="161"/>
      <c r="I43" s="161"/>
      <c r="J43" s="161"/>
      <c r="K43" s="161"/>
      <c r="L43" s="161"/>
    </row>
    <row r="44" spans="1:12" s="33" customFormat="1" ht="13.5">
      <c r="A44" s="35"/>
      <c r="B44" s="162" t="s">
        <v>362</v>
      </c>
      <c r="D44" s="162"/>
      <c r="E44" s="162"/>
      <c r="F44" s="162"/>
      <c r="G44" s="162"/>
      <c r="H44" s="162"/>
      <c r="I44" s="162"/>
      <c r="J44" s="162"/>
      <c r="K44" s="162"/>
      <c r="L44" s="162"/>
    </row>
    <row r="45" spans="1:12" s="33" customFormat="1" ht="13.5">
      <c r="A45" s="151">
        <v>1</v>
      </c>
      <c r="B45" s="162" t="s">
        <v>433</v>
      </c>
      <c r="C45" s="33" t="s">
        <v>302</v>
      </c>
      <c r="D45" s="162"/>
      <c r="E45" s="162"/>
      <c r="F45" s="162"/>
      <c r="G45" s="162" t="s">
        <v>432</v>
      </c>
      <c r="H45" s="162"/>
      <c r="I45" s="162"/>
      <c r="J45" s="162"/>
      <c r="K45" s="162"/>
      <c r="L45" s="162"/>
    </row>
    <row r="46" spans="1:12" s="33" customFormat="1" ht="13.5">
      <c r="A46" s="151">
        <v>2</v>
      </c>
      <c r="B46" s="162" t="s">
        <v>303</v>
      </c>
      <c r="C46" s="33" t="s">
        <v>431</v>
      </c>
      <c r="D46" s="162"/>
      <c r="E46" s="162"/>
      <c r="F46" s="162"/>
      <c r="G46" s="162" t="s">
        <v>430</v>
      </c>
      <c r="H46" s="162"/>
      <c r="I46" s="162"/>
      <c r="J46" s="162"/>
      <c r="K46" s="162"/>
      <c r="L46" s="162"/>
    </row>
    <row r="47" spans="1:12" s="33" customFormat="1" ht="13.5">
      <c r="A47" s="151">
        <v>3</v>
      </c>
      <c r="B47" s="162" t="s">
        <v>304</v>
      </c>
      <c r="C47" s="33" t="s">
        <v>429</v>
      </c>
      <c r="D47" s="162"/>
      <c r="E47" s="162"/>
      <c r="F47" s="162"/>
      <c r="G47" s="162"/>
      <c r="H47" s="162"/>
      <c r="I47" s="162"/>
      <c r="J47" s="162"/>
      <c r="K47" s="162"/>
      <c r="L47" s="162"/>
    </row>
    <row r="48" spans="1:12" ht="12.75">
      <c r="A48" s="152" t="s">
        <v>305</v>
      </c>
      <c r="C48" s="161"/>
      <c r="D48" s="161"/>
      <c r="E48" s="161"/>
      <c r="F48" s="161"/>
      <c r="G48" s="161"/>
      <c r="H48" s="161"/>
      <c r="I48" s="161"/>
      <c r="J48" s="161"/>
      <c r="K48" s="161"/>
      <c r="L48" s="161"/>
    </row>
    <row r="49" spans="2:17" ht="13.5">
      <c r="B49" s="163" t="s">
        <v>306</v>
      </c>
      <c r="C49" s="164"/>
      <c r="D49" s="164"/>
      <c r="E49" s="164"/>
      <c r="F49" s="163"/>
      <c r="G49" s="165"/>
      <c r="H49" s="165"/>
      <c r="I49" s="165"/>
      <c r="J49" s="165"/>
      <c r="K49" s="165"/>
      <c r="L49" s="165"/>
      <c r="M49" s="152"/>
      <c r="P49" s="152"/>
      <c r="Q49" s="152"/>
    </row>
    <row r="50" spans="1:12" ht="13.5">
      <c r="A50" s="166"/>
      <c r="B50" s="167" t="s">
        <v>308</v>
      </c>
      <c r="C50" s="168"/>
      <c r="D50" s="168"/>
      <c r="E50" s="168"/>
      <c r="F50" s="163"/>
      <c r="G50" s="165"/>
      <c r="H50" s="165"/>
      <c r="I50" s="165"/>
      <c r="J50" s="165"/>
      <c r="K50" s="165"/>
      <c r="L50" s="165"/>
    </row>
    <row r="51" spans="1:12" ht="20.25" customHeight="1">
      <c r="A51" s="166"/>
      <c r="B51" s="350" t="s">
        <v>310</v>
      </c>
      <c r="C51" s="351"/>
      <c r="D51" s="351"/>
      <c r="E51" s="213"/>
      <c r="F51" s="163"/>
      <c r="G51" s="169"/>
      <c r="H51" s="169"/>
      <c r="I51" s="169"/>
      <c r="J51" s="169"/>
      <c r="K51" s="169"/>
      <c r="L51" s="169"/>
    </row>
    <row r="52" spans="1:12" ht="13.5">
      <c r="A52" s="166"/>
      <c r="B52" s="163" t="s">
        <v>312</v>
      </c>
      <c r="C52" s="169"/>
      <c r="D52" s="169"/>
      <c r="E52" s="169"/>
      <c r="F52" s="170"/>
      <c r="G52" s="169"/>
      <c r="H52" s="165"/>
      <c r="I52" s="165"/>
      <c r="J52" s="165"/>
      <c r="K52" s="165"/>
      <c r="L52" s="165"/>
    </row>
    <row r="53" spans="1:12" ht="13.5">
      <c r="A53" s="166"/>
      <c r="B53" s="163" t="s">
        <v>314</v>
      </c>
      <c r="C53" s="169"/>
      <c r="D53" s="169"/>
      <c r="E53" s="169"/>
      <c r="F53" s="163"/>
      <c r="G53" s="169"/>
      <c r="H53" s="165"/>
      <c r="I53" s="165"/>
      <c r="J53" s="165"/>
      <c r="K53" s="165"/>
      <c r="L53" s="165"/>
    </row>
    <row r="54" spans="1:12" ht="13.5">
      <c r="A54" s="166"/>
      <c r="B54" s="163" t="s">
        <v>316</v>
      </c>
      <c r="C54" s="169"/>
      <c r="D54" s="169"/>
      <c r="E54" s="169"/>
      <c r="F54" s="170"/>
      <c r="G54" s="169"/>
      <c r="H54" s="165"/>
      <c r="I54" s="165"/>
      <c r="J54" s="165"/>
      <c r="K54" s="165"/>
      <c r="L54" s="165"/>
    </row>
    <row r="55" spans="1:12" ht="13.5">
      <c r="A55" s="166"/>
      <c r="C55" s="164"/>
      <c r="D55" s="164"/>
      <c r="E55" s="164"/>
      <c r="F55" s="170"/>
      <c r="G55" s="165"/>
      <c r="H55" s="165"/>
      <c r="I55" s="165"/>
      <c r="J55" s="165"/>
      <c r="K55" s="165"/>
      <c r="L55" s="165"/>
    </row>
    <row r="56" spans="1:12" ht="13.5">
      <c r="A56" s="166"/>
      <c r="B56" s="163"/>
      <c r="C56" s="164"/>
      <c r="D56" s="164"/>
      <c r="E56" s="164"/>
      <c r="F56" s="165"/>
      <c r="G56" s="165"/>
      <c r="H56" s="165"/>
      <c r="I56" s="165"/>
      <c r="J56" s="165"/>
      <c r="K56" s="165"/>
      <c r="L56" s="165"/>
    </row>
    <row r="57" spans="1:12" ht="13.5">
      <c r="A57" s="166"/>
      <c r="B57" s="163"/>
      <c r="C57" s="164"/>
      <c r="D57" s="164"/>
      <c r="E57" s="164"/>
      <c r="F57" s="165"/>
      <c r="G57" s="165"/>
      <c r="H57" s="165"/>
      <c r="I57" s="165"/>
      <c r="J57" s="165"/>
      <c r="K57" s="165"/>
      <c r="L57" s="165"/>
    </row>
    <row r="58" spans="1:12" ht="13.5">
      <c r="A58" s="166"/>
      <c r="B58" s="170"/>
      <c r="C58" s="164"/>
      <c r="D58" s="164"/>
      <c r="E58" s="164"/>
      <c r="F58" s="165"/>
      <c r="G58" s="165"/>
      <c r="H58" s="165"/>
      <c r="I58" s="165"/>
      <c r="J58" s="165"/>
      <c r="K58" s="165"/>
      <c r="L58" s="165"/>
    </row>
    <row r="59" spans="1:12" ht="13.5">
      <c r="A59" s="166"/>
      <c r="B59" s="163"/>
      <c r="C59" s="164"/>
      <c r="D59" s="164"/>
      <c r="E59" s="164"/>
      <c r="F59" s="165"/>
      <c r="G59" s="165"/>
      <c r="H59" s="165"/>
      <c r="I59" s="165"/>
      <c r="J59" s="165"/>
      <c r="K59" s="165"/>
      <c r="L59" s="165"/>
    </row>
    <row r="60" spans="1:12" ht="13.5">
      <c r="A60" s="166"/>
      <c r="B60" s="170"/>
      <c r="C60" s="164"/>
      <c r="D60" s="164"/>
      <c r="E60" s="164"/>
      <c r="F60" s="165"/>
      <c r="G60" s="165"/>
      <c r="H60" s="165"/>
      <c r="I60" s="165"/>
      <c r="J60" s="165"/>
      <c r="K60" s="165"/>
      <c r="L60" s="165"/>
    </row>
    <row r="61" spans="1:12" ht="12.75">
      <c r="A61" s="160"/>
      <c r="B61" s="87"/>
      <c r="C61" s="161"/>
      <c r="D61" s="161"/>
      <c r="E61" s="161"/>
      <c r="F61" s="161"/>
      <c r="G61" s="161"/>
      <c r="H61" s="161"/>
      <c r="I61" s="161"/>
      <c r="J61" s="161"/>
      <c r="K61" s="161"/>
      <c r="L61" s="161"/>
    </row>
    <row r="62" spans="8:12" ht="12.75">
      <c r="H62" s="122"/>
      <c r="I62" s="122"/>
      <c r="J62" s="122"/>
      <c r="K62" s="122"/>
      <c r="L62" s="122"/>
    </row>
    <row r="63" spans="1:12" ht="12.75">
      <c r="A63" s="87"/>
      <c r="B63" s="87"/>
      <c r="C63" s="122"/>
      <c r="D63" s="122"/>
      <c r="E63" s="122"/>
      <c r="F63" s="122"/>
      <c r="G63" s="122"/>
      <c r="H63" s="122"/>
      <c r="I63" s="122"/>
      <c r="J63" s="122"/>
      <c r="K63" s="122"/>
      <c r="L63" s="122"/>
    </row>
    <row r="64" spans="3:12" ht="12.75">
      <c r="C64" s="122"/>
      <c r="D64" s="122"/>
      <c r="E64" s="122"/>
      <c r="F64" s="122"/>
      <c r="G64" s="122"/>
      <c r="H64" s="122"/>
      <c r="I64" s="122"/>
      <c r="J64" s="122"/>
      <c r="K64" s="122"/>
      <c r="L64" s="122"/>
    </row>
    <row r="65" spans="1:12" ht="12.75">
      <c r="A65" s="87"/>
      <c r="B65" s="87"/>
      <c r="C65" s="122"/>
      <c r="D65" s="122"/>
      <c r="E65" s="122"/>
      <c r="F65" s="122"/>
      <c r="G65" s="122"/>
      <c r="H65" s="122"/>
      <c r="I65" s="122"/>
      <c r="J65" s="122"/>
      <c r="K65" s="122"/>
      <c r="L65" s="122"/>
    </row>
    <row r="66" spans="3:12" ht="12.75">
      <c r="C66" s="122"/>
      <c r="D66" s="122"/>
      <c r="E66" s="122"/>
      <c r="F66" s="122"/>
      <c r="G66" s="122"/>
      <c r="H66" s="122"/>
      <c r="I66" s="122"/>
      <c r="J66" s="122"/>
      <c r="K66" s="122"/>
      <c r="L66" s="122"/>
    </row>
    <row r="67" spans="1:12" ht="12.75">
      <c r="A67" s="87"/>
      <c r="B67" s="87"/>
      <c r="C67" s="122"/>
      <c r="D67" s="122"/>
      <c r="E67" s="122"/>
      <c r="F67" s="122"/>
      <c r="G67" s="122"/>
      <c r="H67" s="122"/>
      <c r="I67" s="122"/>
      <c r="J67" s="122"/>
      <c r="K67" s="122"/>
      <c r="L67" s="122"/>
    </row>
    <row r="68" spans="3:12" ht="12.75">
      <c r="C68" s="122"/>
      <c r="D68" s="122"/>
      <c r="E68" s="122"/>
      <c r="F68" s="122"/>
      <c r="G68" s="122"/>
      <c r="H68" s="122"/>
      <c r="I68" s="122"/>
      <c r="J68" s="122"/>
      <c r="K68" s="122"/>
      <c r="L68" s="122"/>
    </row>
  </sheetData>
  <sheetProtection/>
  <mergeCells count="24">
    <mergeCell ref="S8:S9"/>
    <mergeCell ref="M8:M9"/>
    <mergeCell ref="B51:D51"/>
    <mergeCell ref="G8:H8"/>
    <mergeCell ref="F8:F9"/>
    <mergeCell ref="I8:J8"/>
    <mergeCell ref="K8:L8"/>
    <mergeCell ref="A36:A42"/>
    <mergeCell ref="A34:A35"/>
    <mergeCell ref="A20:A21"/>
    <mergeCell ref="A22:A24"/>
    <mergeCell ref="A27:A31"/>
    <mergeCell ref="A32:A33"/>
    <mergeCell ref="A25:A26"/>
    <mergeCell ref="H3:I3"/>
    <mergeCell ref="C2:E2"/>
    <mergeCell ref="F2:I2"/>
    <mergeCell ref="F3:G3"/>
    <mergeCell ref="A8:A9"/>
    <mergeCell ref="A10:A19"/>
    <mergeCell ref="E8:E9"/>
    <mergeCell ref="B8:B9"/>
    <mergeCell ref="C8:C9"/>
    <mergeCell ref="D8:D9"/>
  </mergeCells>
  <dataValidations count="2">
    <dataValidation type="list" allowBlank="1" showInputMessage="1" showErrorMessage="1" sqref="G10:G42">
      <formula1>"Vanzare-cumparare,Contract leasing,Contract comodat,Contract Inchiriere,Factura fiscala"</formula1>
    </dataValidation>
    <dataValidation allowBlank="1" showInputMessage="1" showErrorMessage="1" prompt="Data de forma zz-ll-aaaa&#10;" sqref="J10:J42 L10:L42"/>
  </dataValidation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9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M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28125" style="95" customWidth="1"/>
    <col min="2" max="2" width="37.00390625" style="95" customWidth="1"/>
    <col min="3" max="3" width="29.28125" style="36" customWidth="1"/>
    <col min="4" max="4" width="10.140625" style="36" customWidth="1"/>
    <col min="5" max="5" width="8.28125" style="36" customWidth="1"/>
    <col min="6" max="6" width="14.7109375" style="36" customWidth="1"/>
    <col min="7" max="7" width="11.140625" style="36" customWidth="1"/>
    <col min="8" max="8" width="18.421875" style="36" customWidth="1"/>
    <col min="9" max="11" width="9.00390625" style="36" customWidth="1"/>
    <col min="12" max="12" width="2.7109375" style="95" hidden="1" customWidth="1"/>
    <col min="13" max="16384" width="9.00390625" style="36" customWidth="1"/>
  </cols>
  <sheetData>
    <row r="1" spans="1:7" ht="12.75">
      <c r="A1" s="150"/>
      <c r="B1" s="87"/>
      <c r="C1" s="122"/>
      <c r="D1" s="122"/>
      <c r="E1" s="122"/>
      <c r="F1" s="122"/>
      <c r="G1" s="122"/>
    </row>
    <row r="2" spans="2:6" ht="25.5">
      <c r="B2" s="233" t="s">
        <v>530</v>
      </c>
      <c r="C2" s="307" t="str">
        <f>Date_Contact!C2</f>
        <v>SC XXX Laborator SRL</v>
      </c>
      <c r="D2" s="307"/>
      <c r="E2" s="307"/>
      <c r="F2" s="307"/>
    </row>
    <row r="3" spans="2:9" ht="12" customHeight="1">
      <c r="B3" s="177" t="s">
        <v>531</v>
      </c>
      <c r="C3" s="36" t="str">
        <f>Date_Contact!S5</f>
        <v>Loc.Bucuresti Str.se completeaza Nr.se completeaza</v>
      </c>
      <c r="F3" s="332" t="s">
        <v>483</v>
      </c>
      <c r="G3" s="332"/>
      <c r="H3" s="332"/>
      <c r="I3" s="332"/>
    </row>
    <row r="4" spans="2:9" ht="12.75" customHeight="1">
      <c r="B4" s="177" t="s">
        <v>428</v>
      </c>
      <c r="C4" s="234" t="str">
        <f>Date_Contact!S28</f>
        <v>Loc.Bucuresti Str.se completeaza Nr.se completeaza</v>
      </c>
      <c r="D4" s="57"/>
      <c r="E4" s="57"/>
      <c r="F4" s="147"/>
      <c r="G4" s="147" t="s">
        <v>535</v>
      </c>
      <c r="H4" s="336" t="str">
        <f>Date_Contact!S21</f>
        <v>se completeaza se completeaza</v>
      </c>
      <c r="I4" s="336"/>
    </row>
    <row r="5" spans="2:8" ht="12.75">
      <c r="B5" s="177" t="s">
        <v>550</v>
      </c>
      <c r="C5" s="153" t="str">
        <f>Date_Contact!C4</f>
        <v>P0xx</v>
      </c>
      <c r="D5" s="122"/>
      <c r="E5" s="122"/>
      <c r="G5" s="148" t="s">
        <v>534</v>
      </c>
      <c r="H5" s="36" t="s">
        <v>536</v>
      </c>
    </row>
    <row r="6" spans="1:7" ht="12.75">
      <c r="A6" s="154"/>
      <c r="B6" s="114"/>
      <c r="C6" s="150" t="s">
        <v>318</v>
      </c>
      <c r="E6" s="122"/>
      <c r="F6" s="122"/>
      <c r="G6" s="148"/>
    </row>
    <row r="7" spans="1:8" ht="12.75">
      <c r="A7" s="87"/>
      <c r="B7" s="87"/>
      <c r="C7" s="122"/>
      <c r="D7" s="122"/>
      <c r="E7" s="122"/>
      <c r="F7" s="122"/>
      <c r="G7" s="148" t="s">
        <v>475</v>
      </c>
      <c r="H7" s="244">
        <f ca="1">TODAY()</f>
        <v>43648</v>
      </c>
    </row>
    <row r="8" spans="1:13" ht="24.75" customHeight="1">
      <c r="A8" s="359" t="s">
        <v>517</v>
      </c>
      <c r="B8" s="358" t="s">
        <v>518</v>
      </c>
      <c r="C8" s="345" t="s">
        <v>275</v>
      </c>
      <c r="D8" s="342" t="s">
        <v>277</v>
      </c>
      <c r="E8" s="342" t="s">
        <v>419</v>
      </c>
      <c r="F8" s="352" t="s">
        <v>278</v>
      </c>
      <c r="G8" s="353"/>
      <c r="H8" s="354" t="s">
        <v>482</v>
      </c>
      <c r="I8" s="354"/>
      <c r="J8" s="354" t="s">
        <v>481</v>
      </c>
      <c r="K8" s="354"/>
      <c r="M8" s="347" t="s">
        <v>555</v>
      </c>
    </row>
    <row r="9" spans="1:13" ht="51">
      <c r="A9" s="360"/>
      <c r="B9" s="349"/>
      <c r="C9" s="345"/>
      <c r="D9" s="306"/>
      <c r="E9" s="306"/>
      <c r="F9" s="155" t="s">
        <v>279</v>
      </c>
      <c r="G9" s="155" t="s">
        <v>280</v>
      </c>
      <c r="H9" s="155" t="s">
        <v>478</v>
      </c>
      <c r="I9" s="155" t="s">
        <v>479</v>
      </c>
      <c r="J9" s="155" t="s">
        <v>474</v>
      </c>
      <c r="K9" s="155" t="s">
        <v>480</v>
      </c>
      <c r="L9" s="95" t="s">
        <v>453</v>
      </c>
      <c r="M9" s="348"/>
    </row>
    <row r="10" spans="1:13" ht="18.75" customHeight="1">
      <c r="A10" s="361" t="s">
        <v>319</v>
      </c>
      <c r="B10" s="157" t="s">
        <v>525</v>
      </c>
      <c r="C10" s="155"/>
      <c r="D10" s="156"/>
      <c r="E10" s="156"/>
      <c r="F10" s="155"/>
      <c r="G10" s="155"/>
      <c r="H10" s="171"/>
      <c r="I10" s="171"/>
      <c r="J10" s="171"/>
      <c r="K10" s="171"/>
      <c r="L10" s="95">
        <v>6</v>
      </c>
      <c r="M10" s="171"/>
    </row>
    <row r="11" spans="1:13" ht="16.5" customHeight="1">
      <c r="A11" s="362"/>
      <c r="B11" s="157" t="s">
        <v>526</v>
      </c>
      <c r="C11" s="155"/>
      <c r="D11" s="156"/>
      <c r="E11" s="156"/>
      <c r="F11" s="155"/>
      <c r="G11" s="155"/>
      <c r="H11" s="171"/>
      <c r="I11" s="171"/>
      <c r="J11" s="171"/>
      <c r="K11" s="171"/>
      <c r="L11" s="95">
        <v>4</v>
      </c>
      <c r="M11" s="171"/>
    </row>
    <row r="12" spans="1:13" ht="30" customHeight="1">
      <c r="A12" s="355" t="s">
        <v>320</v>
      </c>
      <c r="B12" s="158" t="s">
        <v>321</v>
      </c>
      <c r="C12" s="159"/>
      <c r="D12" s="159"/>
      <c r="E12" s="159"/>
      <c r="F12" s="155"/>
      <c r="G12" s="159"/>
      <c r="H12" s="171"/>
      <c r="I12" s="171"/>
      <c r="J12" s="171"/>
      <c r="K12" s="171"/>
      <c r="L12" s="95">
        <v>40</v>
      </c>
      <c r="M12" s="171"/>
    </row>
    <row r="13" spans="1:13" ht="30" customHeight="1">
      <c r="A13" s="356"/>
      <c r="B13" s="158" t="s">
        <v>322</v>
      </c>
      <c r="C13" s="159"/>
      <c r="D13" s="159"/>
      <c r="E13" s="159"/>
      <c r="F13" s="155"/>
      <c r="G13" s="159"/>
      <c r="H13" s="171"/>
      <c r="I13" s="171"/>
      <c r="J13" s="171"/>
      <c r="K13" s="171"/>
      <c r="L13" s="95">
        <v>15</v>
      </c>
      <c r="M13" s="171"/>
    </row>
    <row r="14" spans="1:13" ht="30" customHeight="1">
      <c r="A14" s="356"/>
      <c r="B14" s="158" t="s">
        <v>323</v>
      </c>
      <c r="C14" s="159"/>
      <c r="D14" s="159"/>
      <c r="E14" s="159"/>
      <c r="F14" s="155"/>
      <c r="G14" s="159"/>
      <c r="H14" s="171"/>
      <c r="I14" s="171"/>
      <c r="J14" s="171"/>
      <c r="K14" s="171"/>
      <c r="L14" s="95">
        <v>5</v>
      </c>
      <c r="M14" s="171"/>
    </row>
    <row r="15" spans="1:13" ht="30" customHeight="1">
      <c r="A15" s="356"/>
      <c r="B15" s="158" t="s">
        <v>324</v>
      </c>
      <c r="C15" s="159"/>
      <c r="D15" s="159"/>
      <c r="E15" s="159"/>
      <c r="F15" s="155"/>
      <c r="G15" s="159"/>
      <c r="H15" s="171"/>
      <c r="I15" s="171"/>
      <c r="J15" s="171"/>
      <c r="K15" s="171"/>
      <c r="L15" s="95">
        <v>6</v>
      </c>
      <c r="M15" s="171"/>
    </row>
    <row r="16" spans="1:13" ht="30" customHeight="1">
      <c r="A16" s="356"/>
      <c r="B16" s="158" t="s">
        <v>325</v>
      </c>
      <c r="C16" s="159"/>
      <c r="D16" s="159"/>
      <c r="E16" s="159"/>
      <c r="F16" s="155"/>
      <c r="G16" s="159"/>
      <c r="H16" s="171"/>
      <c r="I16" s="171"/>
      <c r="J16" s="171"/>
      <c r="K16" s="171"/>
      <c r="L16" s="95">
        <v>5</v>
      </c>
      <c r="M16" s="171"/>
    </row>
    <row r="17" spans="1:13" ht="30" customHeight="1">
      <c r="A17" s="356"/>
      <c r="B17" s="158" t="s">
        <v>326</v>
      </c>
      <c r="C17" s="159"/>
      <c r="D17" s="159"/>
      <c r="E17" s="159"/>
      <c r="F17" s="155"/>
      <c r="G17" s="159"/>
      <c r="H17" s="171"/>
      <c r="I17" s="171"/>
      <c r="J17" s="171"/>
      <c r="K17" s="171"/>
      <c r="L17" s="95">
        <v>7</v>
      </c>
      <c r="M17" s="171"/>
    </row>
    <row r="18" spans="1:13" ht="30" customHeight="1">
      <c r="A18" s="356"/>
      <c r="B18" s="158" t="s">
        <v>327</v>
      </c>
      <c r="C18" s="159"/>
      <c r="D18" s="159"/>
      <c r="E18" s="159"/>
      <c r="F18" s="155"/>
      <c r="G18" s="159"/>
      <c r="H18" s="171"/>
      <c r="I18" s="171"/>
      <c r="J18" s="171"/>
      <c r="K18" s="171"/>
      <c r="L18" s="95">
        <v>5</v>
      </c>
      <c r="M18" s="171"/>
    </row>
    <row r="19" spans="1:13" ht="30" customHeight="1">
      <c r="A19" s="356"/>
      <c r="B19" s="158" t="s">
        <v>328</v>
      </c>
      <c r="C19" s="159"/>
      <c r="D19" s="159"/>
      <c r="E19" s="159"/>
      <c r="F19" s="155"/>
      <c r="G19" s="159"/>
      <c r="H19" s="171"/>
      <c r="I19" s="171"/>
      <c r="J19" s="171"/>
      <c r="K19" s="171"/>
      <c r="L19" s="95">
        <v>7</v>
      </c>
      <c r="M19" s="171"/>
    </row>
    <row r="20" spans="1:13" ht="30" customHeight="1">
      <c r="A20" s="356"/>
      <c r="B20" s="158" t="s">
        <v>329</v>
      </c>
      <c r="C20" s="159"/>
      <c r="D20" s="159"/>
      <c r="E20" s="159"/>
      <c r="F20" s="155"/>
      <c r="G20" s="159"/>
      <c r="H20" s="171"/>
      <c r="I20" s="171"/>
      <c r="J20" s="171"/>
      <c r="K20" s="171"/>
      <c r="L20" s="95">
        <v>1</v>
      </c>
      <c r="M20" s="171"/>
    </row>
    <row r="21" spans="1:13" ht="30" customHeight="1">
      <c r="A21" s="356"/>
      <c r="B21" s="158" t="s">
        <v>330</v>
      </c>
      <c r="C21" s="159"/>
      <c r="D21" s="159"/>
      <c r="E21" s="159"/>
      <c r="F21" s="155"/>
      <c r="G21" s="159"/>
      <c r="H21" s="171"/>
      <c r="I21" s="171"/>
      <c r="J21" s="171"/>
      <c r="K21" s="171"/>
      <c r="L21" s="95">
        <v>1</v>
      </c>
      <c r="M21" s="171"/>
    </row>
    <row r="22" spans="1:13" ht="30" customHeight="1">
      <c r="A22" s="356"/>
      <c r="B22" s="158" t="s">
        <v>331</v>
      </c>
      <c r="C22" s="159"/>
      <c r="D22" s="159"/>
      <c r="E22" s="159"/>
      <c r="F22" s="155"/>
      <c r="G22" s="159"/>
      <c r="H22" s="171"/>
      <c r="I22" s="171"/>
      <c r="J22" s="171"/>
      <c r="K22" s="171"/>
      <c r="L22" s="95">
        <v>1</v>
      </c>
      <c r="M22" s="171"/>
    </row>
    <row r="23" spans="1:13" ht="30" customHeight="1">
      <c r="A23" s="356"/>
      <c r="B23" s="158" t="s">
        <v>332</v>
      </c>
      <c r="C23" s="159"/>
      <c r="D23" s="159"/>
      <c r="E23" s="159"/>
      <c r="F23" s="155"/>
      <c r="G23" s="159"/>
      <c r="H23" s="171"/>
      <c r="I23" s="171"/>
      <c r="J23" s="171"/>
      <c r="K23" s="171"/>
      <c r="L23" s="95">
        <v>1</v>
      </c>
      <c r="M23" s="171"/>
    </row>
    <row r="24" spans="1:13" ht="30" customHeight="1">
      <c r="A24" s="356"/>
      <c r="B24" s="158" t="s">
        <v>333</v>
      </c>
      <c r="C24" s="159"/>
      <c r="D24" s="159"/>
      <c r="E24" s="159"/>
      <c r="F24" s="155"/>
      <c r="G24" s="159"/>
      <c r="H24" s="171"/>
      <c r="I24" s="171"/>
      <c r="J24" s="171"/>
      <c r="K24" s="171"/>
      <c r="L24" s="95">
        <v>1</v>
      </c>
      <c r="M24" s="171"/>
    </row>
    <row r="25" spans="1:13" ht="30" customHeight="1">
      <c r="A25" s="356"/>
      <c r="B25" s="158" t="s">
        <v>334</v>
      </c>
      <c r="C25" s="159"/>
      <c r="D25" s="159"/>
      <c r="E25" s="159"/>
      <c r="F25" s="155"/>
      <c r="G25" s="159"/>
      <c r="H25" s="171"/>
      <c r="I25" s="171"/>
      <c r="J25" s="171"/>
      <c r="K25" s="171"/>
      <c r="L25" s="95">
        <v>1</v>
      </c>
      <c r="M25" s="171"/>
    </row>
    <row r="26" spans="1:13" ht="30" customHeight="1">
      <c r="A26" s="357"/>
      <c r="B26" s="158" t="s">
        <v>335</v>
      </c>
      <c r="C26" s="159"/>
      <c r="D26" s="159"/>
      <c r="E26" s="159"/>
      <c r="F26" s="155"/>
      <c r="G26" s="159"/>
      <c r="H26" s="171"/>
      <c r="I26" s="171"/>
      <c r="J26" s="171"/>
      <c r="K26" s="171"/>
      <c r="L26" s="95">
        <v>1</v>
      </c>
      <c r="M26" s="171"/>
    </row>
    <row r="27" spans="1:7" ht="12.75">
      <c r="A27" s="160"/>
      <c r="B27" s="160"/>
      <c r="C27" s="161"/>
      <c r="D27" s="161"/>
      <c r="E27" s="161"/>
      <c r="F27" s="161"/>
      <c r="G27" s="161"/>
    </row>
    <row r="28" spans="1:12" s="33" customFormat="1" ht="13.5">
      <c r="A28" s="35"/>
      <c r="B28" s="162" t="s">
        <v>336</v>
      </c>
      <c r="D28" s="162"/>
      <c r="E28" s="162"/>
      <c r="F28" s="162"/>
      <c r="G28" s="162"/>
      <c r="L28" s="35"/>
    </row>
    <row r="29" spans="1:12" s="33" customFormat="1" ht="13.5">
      <c r="A29" s="35"/>
      <c r="B29" s="162"/>
      <c r="D29" s="162"/>
      <c r="E29" s="162"/>
      <c r="F29" s="162"/>
      <c r="G29" s="162"/>
      <c r="L29" s="35"/>
    </row>
    <row r="30" spans="1:12" s="33" customFormat="1" ht="13.5">
      <c r="A30" s="151"/>
      <c r="B30" s="162"/>
      <c r="D30" s="162"/>
      <c r="E30" s="162"/>
      <c r="F30" s="162"/>
      <c r="G30" s="162"/>
      <c r="L30" s="35"/>
    </row>
    <row r="31" spans="1:12" s="33" customFormat="1" ht="13.5">
      <c r="A31" s="151"/>
      <c r="B31" s="162"/>
      <c r="D31" s="162"/>
      <c r="E31" s="162"/>
      <c r="F31" s="162"/>
      <c r="G31" s="162"/>
      <c r="L31" s="35"/>
    </row>
    <row r="32" spans="1:12" s="33" customFormat="1" ht="13.5">
      <c r="A32" s="151"/>
      <c r="B32" s="162"/>
      <c r="D32" s="162"/>
      <c r="E32" s="162"/>
      <c r="F32" s="162"/>
      <c r="G32" s="162"/>
      <c r="L32" s="35"/>
    </row>
    <row r="33" spans="1:7" ht="12.75">
      <c r="A33" s="152"/>
      <c r="C33" s="161"/>
      <c r="D33" s="161"/>
      <c r="E33" s="161"/>
      <c r="F33" s="161"/>
      <c r="G33" s="161"/>
    </row>
    <row r="34" spans="2:9" ht="13.5">
      <c r="B34" s="163"/>
      <c r="C34" s="164"/>
      <c r="D34" s="164"/>
      <c r="E34" s="163"/>
      <c r="F34" s="165"/>
      <c r="G34" s="165"/>
      <c r="H34" s="152"/>
      <c r="I34" s="152"/>
    </row>
    <row r="35" spans="1:7" ht="13.5">
      <c r="A35" s="166"/>
      <c r="B35" s="167"/>
      <c r="C35" s="168"/>
      <c r="D35" s="168"/>
      <c r="E35" s="163"/>
      <c r="F35" s="165"/>
      <c r="G35" s="165"/>
    </row>
    <row r="36" spans="1:7" ht="13.5">
      <c r="A36" s="166"/>
      <c r="B36" s="350"/>
      <c r="C36" s="351"/>
      <c r="D36" s="351"/>
      <c r="E36" s="163"/>
      <c r="F36" s="169"/>
      <c r="G36" s="169"/>
    </row>
    <row r="37" spans="1:7" ht="13.5">
      <c r="A37" s="166"/>
      <c r="B37" s="163"/>
      <c r="C37" s="169"/>
      <c r="D37" s="169"/>
      <c r="E37" s="170"/>
      <c r="F37" s="169"/>
      <c r="G37" s="165"/>
    </row>
    <row r="38" spans="1:7" ht="13.5">
      <c r="A38" s="166"/>
      <c r="B38" s="163"/>
      <c r="C38" s="169"/>
      <c r="D38" s="169"/>
      <c r="E38" s="163"/>
      <c r="F38" s="169"/>
      <c r="G38" s="165"/>
    </row>
    <row r="39" spans="1:7" ht="13.5">
      <c r="A39" s="166"/>
      <c r="B39" s="163"/>
      <c r="C39" s="169"/>
      <c r="D39" s="169"/>
      <c r="E39" s="170"/>
      <c r="F39" s="169"/>
      <c r="G39" s="165"/>
    </row>
    <row r="40" spans="1:7" ht="13.5">
      <c r="A40" s="166"/>
      <c r="C40" s="164"/>
      <c r="D40" s="164"/>
      <c r="E40" s="170"/>
      <c r="F40" s="165"/>
      <c r="G40" s="165"/>
    </row>
    <row r="41" spans="1:7" ht="13.5">
      <c r="A41" s="166"/>
      <c r="B41" s="163"/>
      <c r="C41" s="164"/>
      <c r="D41" s="164"/>
      <c r="E41" s="165"/>
      <c r="F41" s="165"/>
      <c r="G41" s="165"/>
    </row>
    <row r="42" spans="1:7" ht="13.5">
      <c r="A42" s="166"/>
      <c r="B42" s="163"/>
      <c r="C42" s="164"/>
      <c r="D42" s="164"/>
      <c r="E42" s="165"/>
      <c r="F42" s="165"/>
      <c r="G42" s="165"/>
    </row>
    <row r="43" spans="1:7" ht="13.5">
      <c r="A43" s="166"/>
      <c r="B43" s="170"/>
      <c r="C43" s="164"/>
      <c r="D43" s="164"/>
      <c r="E43" s="165"/>
      <c r="F43" s="165"/>
      <c r="G43" s="165"/>
    </row>
    <row r="44" spans="1:7" ht="13.5">
      <c r="A44" s="166"/>
      <c r="B44" s="163"/>
      <c r="C44" s="164"/>
      <c r="D44" s="164"/>
      <c r="E44" s="165"/>
      <c r="F44" s="165"/>
      <c r="G44" s="165"/>
    </row>
    <row r="45" spans="1:7" ht="13.5">
      <c r="A45" s="166"/>
      <c r="B45" s="170"/>
      <c r="C45" s="164"/>
      <c r="D45" s="164"/>
      <c r="E45" s="165"/>
      <c r="F45" s="165"/>
      <c r="G45" s="165"/>
    </row>
    <row r="46" spans="1:7" ht="12.75">
      <c r="A46" s="160"/>
      <c r="B46" s="87"/>
      <c r="C46" s="161"/>
      <c r="D46" s="161"/>
      <c r="E46" s="161"/>
      <c r="F46" s="161"/>
      <c r="G46" s="161"/>
    </row>
    <row r="47" ht="12.75">
      <c r="G47" s="122"/>
    </row>
    <row r="48" spans="1:7" ht="12.75">
      <c r="A48" s="87"/>
      <c r="B48" s="87"/>
      <c r="C48" s="122"/>
      <c r="D48" s="122"/>
      <c r="E48" s="122"/>
      <c r="F48" s="122"/>
      <c r="G48" s="122"/>
    </row>
    <row r="49" spans="3:7" ht="12.75">
      <c r="C49" s="122"/>
      <c r="D49" s="122"/>
      <c r="E49" s="122"/>
      <c r="F49" s="122"/>
      <c r="G49" s="122"/>
    </row>
    <row r="50" spans="1:7" ht="12.75">
      <c r="A50" s="87"/>
      <c r="B50" s="87"/>
      <c r="C50" s="122"/>
      <c r="D50" s="122"/>
      <c r="E50" s="122"/>
      <c r="F50" s="122"/>
      <c r="G50" s="122"/>
    </row>
    <row r="51" spans="3:7" ht="12.75">
      <c r="C51" s="122"/>
      <c r="D51" s="122"/>
      <c r="E51" s="122"/>
      <c r="F51" s="122"/>
      <c r="G51" s="122"/>
    </row>
    <row r="52" spans="1:7" ht="12.75">
      <c r="A52" s="87"/>
      <c r="B52" s="87"/>
      <c r="C52" s="122"/>
      <c r="D52" s="122"/>
      <c r="E52" s="122"/>
      <c r="F52" s="122"/>
      <c r="G52" s="122"/>
    </row>
    <row r="53" spans="3:7" ht="12.75">
      <c r="C53" s="122"/>
      <c r="D53" s="122"/>
      <c r="E53" s="122"/>
      <c r="F53" s="122"/>
      <c r="G53" s="122"/>
    </row>
  </sheetData>
  <sheetProtection/>
  <mergeCells count="15">
    <mergeCell ref="M8:M9"/>
    <mergeCell ref="B36:D36"/>
    <mergeCell ref="C8:C9"/>
    <mergeCell ref="D8:D9"/>
    <mergeCell ref="A12:A26"/>
    <mergeCell ref="B8:B9"/>
    <mergeCell ref="A8:A9"/>
    <mergeCell ref="A10:A11"/>
    <mergeCell ref="C2:F2"/>
    <mergeCell ref="H8:I8"/>
    <mergeCell ref="J8:K8"/>
    <mergeCell ref="F8:G8"/>
    <mergeCell ref="E8:E9"/>
    <mergeCell ref="F3:I3"/>
    <mergeCell ref="H4:I4"/>
  </mergeCells>
  <dataValidations count="2">
    <dataValidation type="list" allowBlank="1" showInputMessage="1" showErrorMessage="1" sqref="F10">
      <formula1>"Vanzare-cumparare,Contract leasing,Contract comodat,Contract Inchiriere,Factura fiscala"</formula1>
    </dataValidation>
    <dataValidation type="list" allowBlank="1" showInputMessage="1" showErrorMessage="1" sqref="F11:F26">
      <formula1>"Vanzare-cumparare,Leasing financiar,Contract comodat,Contract Inchiriere,Contract Locatiune,Factura fiscala"</formula1>
    </dataValidation>
  </dataValidation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landscape" paperSize="9" scale="8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2:J24"/>
  <sheetViews>
    <sheetView zoomScalePageLayoutView="0" workbookViewId="0" topLeftCell="A1">
      <selection activeCell="H23" sqref="H23"/>
    </sheetView>
  </sheetViews>
  <sheetFormatPr defaultColWidth="8.8515625" defaultRowHeight="12.75"/>
  <cols>
    <col min="1" max="1" width="4.7109375" style="36" customWidth="1"/>
    <col min="2" max="2" width="18.00390625" style="36" customWidth="1"/>
    <col min="3" max="3" width="21.140625" style="36" customWidth="1"/>
    <col min="4" max="4" width="7.140625" style="36" customWidth="1"/>
    <col min="5" max="6" width="8.8515625" style="36" customWidth="1"/>
    <col min="7" max="7" width="11.00390625" style="36" customWidth="1"/>
    <col min="8" max="9" width="11.28125" style="36" customWidth="1"/>
    <col min="10" max="10" width="11.140625" style="36" customWidth="1"/>
    <col min="11" max="16384" width="8.8515625" style="36" customWidth="1"/>
  </cols>
  <sheetData>
    <row r="2" spans="2:6" ht="25.5">
      <c r="B2" s="231" t="s">
        <v>530</v>
      </c>
      <c r="C2" s="363" t="str">
        <f>Date_Contact!C2</f>
        <v>SC XXX Laborator SRL</v>
      </c>
      <c r="D2" s="363"/>
      <c r="E2" s="363"/>
      <c r="F2" s="363"/>
    </row>
    <row r="3" spans="2:6" ht="12.75">
      <c r="B3" s="95" t="s">
        <v>531</v>
      </c>
      <c r="C3" s="241" t="str">
        <f>Date_Contact!S5</f>
        <v>Loc.Bucuresti Str.se completeaza Nr.se completeaza</v>
      </c>
      <c r="D3" s="241"/>
      <c r="E3" s="241"/>
      <c r="F3" s="241"/>
    </row>
    <row r="4" spans="2:6" ht="12.75">
      <c r="B4" s="95" t="s">
        <v>428</v>
      </c>
      <c r="C4" s="234" t="str">
        <f>Date_Contact!S28</f>
        <v>Loc.Bucuresti Str.se completeaza Nr.se completeaza</v>
      </c>
      <c r="D4" s="240"/>
      <c r="E4" s="240"/>
      <c r="F4" s="241"/>
    </row>
    <row r="5" spans="2:3" ht="12.75">
      <c r="B5" s="95" t="s">
        <v>550</v>
      </c>
      <c r="C5" s="153" t="str">
        <f>Date_Contact!C4</f>
        <v>P0xx</v>
      </c>
    </row>
    <row r="6" ht="12.75">
      <c r="C6" s="36" t="s">
        <v>486</v>
      </c>
    </row>
    <row r="7" spans="1:10" ht="41.25" customHeight="1">
      <c r="A7" s="305" t="s">
        <v>485</v>
      </c>
      <c r="B7" s="297" t="s">
        <v>385</v>
      </c>
      <c r="C7" s="297" t="s">
        <v>386</v>
      </c>
      <c r="D7" s="297" t="s">
        <v>474</v>
      </c>
      <c r="E7" s="354" t="s">
        <v>527</v>
      </c>
      <c r="F7" s="354"/>
      <c r="G7" s="354" t="s">
        <v>487</v>
      </c>
      <c r="H7" s="354"/>
      <c r="I7" s="297" t="s">
        <v>529</v>
      </c>
      <c r="J7" s="297" t="s">
        <v>528</v>
      </c>
    </row>
    <row r="8" spans="1:10" ht="28.5" customHeight="1">
      <c r="A8" s="306"/>
      <c r="B8" s="298"/>
      <c r="C8" s="298"/>
      <c r="D8" s="298"/>
      <c r="E8" s="93" t="s">
        <v>405</v>
      </c>
      <c r="F8" s="93" t="s">
        <v>488</v>
      </c>
      <c r="G8" s="93" t="s">
        <v>405</v>
      </c>
      <c r="H8" s="93" t="s">
        <v>488</v>
      </c>
      <c r="I8" s="298"/>
      <c r="J8" s="298"/>
    </row>
    <row r="9" spans="1:10" ht="12.75">
      <c r="A9" s="171"/>
      <c r="B9" s="171"/>
      <c r="C9" s="171"/>
      <c r="D9" s="171"/>
      <c r="E9" s="171"/>
      <c r="F9" s="171"/>
      <c r="G9" s="171"/>
      <c r="H9" s="171"/>
      <c r="I9" s="171"/>
      <c r="J9" s="171"/>
    </row>
    <row r="10" spans="1:10" ht="12.75">
      <c r="A10" s="171"/>
      <c r="B10" s="171"/>
      <c r="C10" s="171"/>
      <c r="D10" s="171"/>
      <c r="E10" s="171"/>
      <c r="F10" s="171"/>
      <c r="G10" s="171"/>
      <c r="H10" s="171"/>
      <c r="I10" s="171"/>
      <c r="J10" s="171"/>
    </row>
    <row r="11" spans="1:10" ht="12.75">
      <c r="A11" s="171"/>
      <c r="B11" s="171"/>
      <c r="C11" s="171"/>
      <c r="D11" s="171"/>
      <c r="E11" s="171"/>
      <c r="F11" s="171"/>
      <c r="G11" s="171"/>
      <c r="H11" s="171"/>
      <c r="I11" s="171"/>
      <c r="J11" s="171"/>
    </row>
    <row r="12" spans="1:10" ht="12.75">
      <c r="A12" s="171"/>
      <c r="B12" s="171"/>
      <c r="C12" s="171"/>
      <c r="D12" s="171"/>
      <c r="E12" s="171"/>
      <c r="F12" s="171"/>
      <c r="G12" s="171"/>
      <c r="H12" s="171"/>
      <c r="I12" s="171"/>
      <c r="J12" s="171"/>
    </row>
    <row r="13" spans="1:10" ht="12.75">
      <c r="A13" s="171"/>
      <c r="B13" s="171"/>
      <c r="C13" s="171"/>
      <c r="D13" s="171"/>
      <c r="E13" s="171"/>
      <c r="F13" s="171"/>
      <c r="G13" s="171"/>
      <c r="H13" s="171"/>
      <c r="I13" s="171"/>
      <c r="J13" s="171"/>
    </row>
    <row r="14" spans="1:10" ht="12.75">
      <c r="A14" s="171"/>
      <c r="B14" s="171"/>
      <c r="C14" s="171"/>
      <c r="D14" s="171"/>
      <c r="E14" s="171"/>
      <c r="F14" s="171"/>
      <c r="G14" s="171"/>
      <c r="H14" s="171"/>
      <c r="I14" s="171"/>
      <c r="J14" s="171"/>
    </row>
    <row r="15" spans="1:10" ht="12.75">
      <c r="A15" s="171"/>
      <c r="B15" s="171"/>
      <c r="C15" s="171"/>
      <c r="D15" s="171"/>
      <c r="E15" s="171"/>
      <c r="F15" s="171"/>
      <c r="G15" s="171"/>
      <c r="H15" s="171"/>
      <c r="I15" s="171"/>
      <c r="J15" s="171"/>
    </row>
    <row r="16" spans="1:10" ht="12.75">
      <c r="A16" s="171"/>
      <c r="B16" s="171"/>
      <c r="C16" s="171"/>
      <c r="D16" s="171"/>
      <c r="E16" s="171"/>
      <c r="F16" s="171"/>
      <c r="G16" s="171"/>
      <c r="H16" s="171"/>
      <c r="I16" s="171"/>
      <c r="J16" s="171"/>
    </row>
    <row r="17" spans="1:10" ht="12.75">
      <c r="A17" s="171"/>
      <c r="B17" s="171"/>
      <c r="C17" s="171"/>
      <c r="D17" s="171"/>
      <c r="E17" s="171"/>
      <c r="F17" s="171"/>
      <c r="G17" s="171"/>
      <c r="H17" s="171"/>
      <c r="I17" s="171"/>
      <c r="J17" s="171"/>
    </row>
    <row r="18" spans="1:10" ht="12.75">
      <c r="A18" s="171"/>
      <c r="B18" s="171"/>
      <c r="C18" s="171"/>
      <c r="D18" s="171"/>
      <c r="E18" s="171"/>
      <c r="F18" s="171"/>
      <c r="G18" s="171"/>
      <c r="H18" s="171"/>
      <c r="I18" s="171"/>
      <c r="J18" s="171"/>
    </row>
    <row r="19" spans="1:10" ht="12.75">
      <c r="A19" s="171"/>
      <c r="B19" s="171"/>
      <c r="C19" s="171"/>
      <c r="D19" s="171"/>
      <c r="E19" s="171"/>
      <c r="F19" s="171"/>
      <c r="G19" s="171"/>
      <c r="H19" s="171"/>
      <c r="I19" s="171"/>
      <c r="J19" s="171"/>
    </row>
    <row r="20" spans="1:10" ht="12.75">
      <c r="A20" s="171"/>
      <c r="B20" s="171"/>
      <c r="C20" s="171"/>
      <c r="D20" s="171"/>
      <c r="E20" s="171"/>
      <c r="F20" s="171"/>
      <c r="G20" s="171"/>
      <c r="H20" s="171"/>
      <c r="I20" s="171"/>
      <c r="J20" s="171"/>
    </row>
    <row r="22" spans="2:9" ht="12.75">
      <c r="B22" s="147" t="s">
        <v>542</v>
      </c>
      <c r="C22" s="147"/>
      <c r="D22" s="147"/>
      <c r="E22" s="147"/>
      <c r="H22" s="148" t="s">
        <v>475</v>
      </c>
      <c r="I22" s="148"/>
    </row>
    <row r="23" spans="2:9" ht="13.5">
      <c r="B23" s="147" t="s">
        <v>535</v>
      </c>
      <c r="C23" s="148" t="str">
        <f>Date_Contact!S21</f>
        <v>se completeaza se completeaza</v>
      </c>
      <c r="D23" s="336"/>
      <c r="E23" s="336"/>
      <c r="H23" s="245"/>
      <c r="I23" s="149"/>
    </row>
    <row r="24" spans="2:3" ht="12.75">
      <c r="B24" s="250"/>
      <c r="C24" s="148" t="s">
        <v>543</v>
      </c>
    </row>
  </sheetData>
  <sheetProtection/>
  <mergeCells count="10">
    <mergeCell ref="J7:J8"/>
    <mergeCell ref="C2:F2"/>
    <mergeCell ref="E7:F7"/>
    <mergeCell ref="G7:H7"/>
    <mergeCell ref="D23:E23"/>
    <mergeCell ref="A7:A8"/>
    <mergeCell ref="B7:B8"/>
    <mergeCell ref="C7:C8"/>
    <mergeCell ref="D7:D8"/>
    <mergeCell ref="I7:I8"/>
  </mergeCells>
  <printOptions horizontalCentered="1"/>
  <pageMargins left="0.3937007874015748" right="0.3937007874015748" top="0.984251968503937" bottom="0.7874015748031497" header="0.5118110236220472" footer="0.511811023622047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/>
  </sheetPr>
  <dimension ref="A1:G126"/>
  <sheetViews>
    <sheetView zoomScalePageLayoutView="0" workbookViewId="0" topLeftCell="A64">
      <selection activeCell="F5" sqref="F5:G5"/>
    </sheetView>
  </sheetViews>
  <sheetFormatPr defaultColWidth="9.00390625" defaultRowHeight="12.75"/>
  <cols>
    <col min="1" max="1" width="9.8515625" style="95" customWidth="1"/>
    <col min="2" max="2" width="8.28125" style="95" customWidth="1"/>
    <col min="3" max="3" width="9.00390625" style="36" customWidth="1"/>
    <col min="4" max="4" width="35.00390625" style="36" customWidth="1"/>
    <col min="5" max="5" width="9.28125" style="91" customWidth="1"/>
    <col min="6" max="6" width="9.421875" style="36" customWidth="1"/>
    <col min="7" max="7" width="10.8515625" style="36" customWidth="1"/>
    <col min="8" max="16384" width="9.00390625" style="36" customWidth="1"/>
  </cols>
  <sheetData>
    <row r="1" spans="1:5" ht="12.75">
      <c r="A1" s="116"/>
      <c r="B1" s="36"/>
      <c r="C1" s="117"/>
      <c r="D1" s="118"/>
      <c r="E1" s="119"/>
    </row>
    <row r="2" spans="1:5" ht="16.5">
      <c r="A2" s="120" t="s">
        <v>351</v>
      </c>
      <c r="B2" s="121"/>
      <c r="C2" s="117"/>
      <c r="D2" s="118"/>
      <c r="E2" s="119"/>
    </row>
    <row r="3" spans="1:6" ht="51">
      <c r="A3" s="231" t="s">
        <v>530</v>
      </c>
      <c r="B3" s="363" t="str">
        <f>Date_Contact!C2</f>
        <v>SC XXX Laborator SRL</v>
      </c>
      <c r="C3" s="363"/>
      <c r="D3" s="363"/>
      <c r="E3" s="363"/>
      <c r="F3" s="123"/>
    </row>
    <row r="4" spans="1:7" ht="12.75">
      <c r="A4" s="95" t="s">
        <v>531</v>
      </c>
      <c r="B4" s="369" t="str">
        <f>Date_Contact!S5</f>
        <v>Loc.Bucuresti Str.se completeaza Nr.se completeaza</v>
      </c>
      <c r="C4" s="369"/>
      <c r="D4" s="369"/>
      <c r="E4" s="241"/>
      <c r="F4" s="332" t="s">
        <v>475</v>
      </c>
      <c r="G4" s="332"/>
    </row>
    <row r="5" spans="1:7" ht="13.5">
      <c r="A5" s="95" t="s">
        <v>428</v>
      </c>
      <c r="B5" s="370" t="str">
        <f>Date_Contact!S28</f>
        <v>Loc.Bucuresti Str.se completeaza Nr.se completeaza</v>
      </c>
      <c r="C5" s="370"/>
      <c r="D5" s="370"/>
      <c r="E5" s="241"/>
      <c r="F5" s="371"/>
      <c r="G5" s="371"/>
    </row>
    <row r="6" spans="1:7" ht="12.75">
      <c r="A6" s="95" t="s">
        <v>550</v>
      </c>
      <c r="B6" s="153" t="str">
        <f>Date_Contact!C4</f>
        <v>P0xx</v>
      </c>
      <c r="C6" s="94"/>
      <c r="D6" s="94"/>
      <c r="E6" s="124"/>
      <c r="F6" s="38"/>
      <c r="G6" s="38"/>
    </row>
    <row r="7" spans="1:7" ht="38.25">
      <c r="A7" s="93" t="s">
        <v>2</v>
      </c>
      <c r="B7" s="93" t="s">
        <v>3</v>
      </c>
      <c r="C7" s="354" t="s">
        <v>4</v>
      </c>
      <c r="D7" s="354"/>
      <c r="E7" s="125" t="s">
        <v>353</v>
      </c>
      <c r="F7" s="126" t="s">
        <v>354</v>
      </c>
      <c r="G7" s="126" t="s">
        <v>355</v>
      </c>
    </row>
    <row r="8" spans="1:7" ht="12.75">
      <c r="A8" s="127">
        <v>0</v>
      </c>
      <c r="B8" s="127">
        <v>1</v>
      </c>
      <c r="C8" s="368">
        <v>2</v>
      </c>
      <c r="D8" s="368"/>
      <c r="E8" s="128">
        <v>3</v>
      </c>
      <c r="F8" s="127">
        <v>4</v>
      </c>
      <c r="G8" s="127">
        <v>5</v>
      </c>
    </row>
    <row r="9" spans="1:7" ht="15" customHeight="1">
      <c r="A9" s="364" t="s">
        <v>230</v>
      </c>
      <c r="B9" s="365"/>
      <c r="C9" s="365"/>
      <c r="D9" s="365"/>
      <c r="E9" s="365"/>
      <c r="F9" s="365"/>
      <c r="G9" s="366"/>
    </row>
    <row r="10" spans="1:7" ht="46.5" customHeight="1">
      <c r="A10" s="93">
        <v>1</v>
      </c>
      <c r="B10" s="126" t="s">
        <v>50</v>
      </c>
      <c r="C10" s="367" t="s">
        <v>457</v>
      </c>
      <c r="D10" s="367"/>
      <c r="E10" s="130">
        <v>14.01</v>
      </c>
      <c r="F10" s="131">
        <v>0</v>
      </c>
      <c r="G10" s="132">
        <f aca="true" t="shared" si="0" ref="G10:G19">E10*F10</f>
        <v>0</v>
      </c>
    </row>
    <row r="11" spans="1:7" ht="12.75">
      <c r="A11" s="133">
        <v>2</v>
      </c>
      <c r="B11" s="134" t="s">
        <v>51</v>
      </c>
      <c r="C11" s="335" t="s">
        <v>5</v>
      </c>
      <c r="D11" s="335"/>
      <c r="E11" s="136">
        <v>5.62</v>
      </c>
      <c r="F11" s="131">
        <v>0</v>
      </c>
      <c r="G11" s="132">
        <f t="shared" si="0"/>
        <v>0</v>
      </c>
    </row>
    <row r="12" spans="1:7" ht="12.75">
      <c r="A12" s="133">
        <v>3</v>
      </c>
      <c r="B12" s="134" t="s">
        <v>52</v>
      </c>
      <c r="C12" s="335" t="s">
        <v>232</v>
      </c>
      <c r="D12" s="335"/>
      <c r="E12" s="136">
        <v>18.62</v>
      </c>
      <c r="F12" s="131">
        <v>0</v>
      </c>
      <c r="G12" s="132">
        <f t="shared" si="0"/>
        <v>0</v>
      </c>
    </row>
    <row r="13" spans="1:7" ht="15.75" customHeight="1">
      <c r="A13" s="133">
        <v>4</v>
      </c>
      <c r="B13" s="134" t="s">
        <v>53</v>
      </c>
      <c r="C13" s="335" t="s">
        <v>233</v>
      </c>
      <c r="D13" s="335"/>
      <c r="E13" s="136">
        <v>2.63</v>
      </c>
      <c r="F13" s="131">
        <v>0</v>
      </c>
      <c r="G13" s="132">
        <f t="shared" si="0"/>
        <v>0</v>
      </c>
    </row>
    <row r="14" spans="1:7" ht="12.75">
      <c r="A14" s="133">
        <v>5</v>
      </c>
      <c r="B14" s="134" t="s">
        <v>54</v>
      </c>
      <c r="C14" s="335" t="s">
        <v>458</v>
      </c>
      <c r="D14" s="335"/>
      <c r="E14" s="136">
        <v>7.54</v>
      </c>
      <c r="F14" s="131">
        <v>0</v>
      </c>
      <c r="G14" s="132">
        <f t="shared" si="0"/>
        <v>0</v>
      </c>
    </row>
    <row r="15" spans="1:7" ht="12.75">
      <c r="A15" s="133">
        <v>6</v>
      </c>
      <c r="B15" s="134" t="s">
        <v>55</v>
      </c>
      <c r="C15" s="335" t="s">
        <v>459</v>
      </c>
      <c r="D15" s="335"/>
      <c r="E15" s="136">
        <v>7.88</v>
      </c>
      <c r="F15" s="131">
        <v>0</v>
      </c>
      <c r="G15" s="132">
        <f t="shared" si="0"/>
        <v>0</v>
      </c>
    </row>
    <row r="16" spans="1:7" ht="12.75">
      <c r="A16" s="133">
        <v>7</v>
      </c>
      <c r="B16" s="134" t="s">
        <v>56</v>
      </c>
      <c r="C16" s="335" t="s">
        <v>6</v>
      </c>
      <c r="D16" s="335"/>
      <c r="E16" s="136">
        <v>7.54</v>
      </c>
      <c r="F16" s="131">
        <v>0</v>
      </c>
      <c r="G16" s="132">
        <f t="shared" si="0"/>
        <v>0</v>
      </c>
    </row>
    <row r="17" spans="1:7" ht="12.75">
      <c r="A17" s="133">
        <v>8</v>
      </c>
      <c r="B17" s="134" t="s">
        <v>57</v>
      </c>
      <c r="C17" s="335" t="s">
        <v>356</v>
      </c>
      <c r="D17" s="335"/>
      <c r="E17" s="136">
        <v>14.68</v>
      </c>
      <c r="F17" s="131">
        <v>0</v>
      </c>
      <c r="G17" s="132">
        <f t="shared" si="0"/>
        <v>0</v>
      </c>
    </row>
    <row r="18" spans="1:7" ht="12.75">
      <c r="A18" s="133">
        <v>9</v>
      </c>
      <c r="B18" s="134" t="s">
        <v>58</v>
      </c>
      <c r="C18" s="335" t="s">
        <v>0</v>
      </c>
      <c r="D18" s="335"/>
      <c r="E18" s="136">
        <v>12.3</v>
      </c>
      <c r="F18" s="131">
        <v>0</v>
      </c>
      <c r="G18" s="132">
        <f t="shared" si="0"/>
        <v>0</v>
      </c>
    </row>
    <row r="19" spans="1:7" ht="12.75">
      <c r="A19" s="133">
        <v>10</v>
      </c>
      <c r="B19" s="134" t="s">
        <v>59</v>
      </c>
      <c r="C19" s="335" t="s">
        <v>473</v>
      </c>
      <c r="D19" s="335"/>
      <c r="E19" s="136">
        <v>13.68</v>
      </c>
      <c r="F19" s="131">
        <v>0</v>
      </c>
      <c r="G19" s="132">
        <f t="shared" si="0"/>
        <v>0</v>
      </c>
    </row>
    <row r="20" spans="1:7" ht="15" customHeight="1">
      <c r="A20" s="364" t="s">
        <v>236</v>
      </c>
      <c r="B20" s="365"/>
      <c r="C20" s="365"/>
      <c r="D20" s="365"/>
      <c r="E20" s="365"/>
      <c r="F20" s="365"/>
      <c r="G20" s="366"/>
    </row>
    <row r="21" spans="1:7" ht="12.75">
      <c r="A21" s="133">
        <v>11</v>
      </c>
      <c r="B21" s="134" t="s">
        <v>60</v>
      </c>
      <c r="C21" s="335" t="s">
        <v>172</v>
      </c>
      <c r="D21" s="335"/>
      <c r="E21" s="136">
        <v>7.04</v>
      </c>
      <c r="F21" s="137">
        <v>0</v>
      </c>
      <c r="G21" s="138">
        <f aca="true" t="shared" si="1" ref="G21:G50">E21*F21</f>
        <v>0</v>
      </c>
    </row>
    <row r="22" spans="1:7" ht="12.75">
      <c r="A22" s="133">
        <v>12</v>
      </c>
      <c r="B22" s="134" t="s">
        <v>61</v>
      </c>
      <c r="C22" s="335" t="s">
        <v>173</v>
      </c>
      <c r="D22" s="335"/>
      <c r="E22" s="136">
        <v>15.2</v>
      </c>
      <c r="F22" s="137">
        <v>0</v>
      </c>
      <c r="G22" s="138">
        <f t="shared" si="1"/>
        <v>0</v>
      </c>
    </row>
    <row r="23" spans="1:7" ht="12.75">
      <c r="A23" s="133">
        <v>13</v>
      </c>
      <c r="B23" s="134" t="s">
        <v>62</v>
      </c>
      <c r="C23" s="335" t="s">
        <v>7</v>
      </c>
      <c r="D23" s="335"/>
      <c r="E23" s="136">
        <v>40</v>
      </c>
      <c r="F23" s="137">
        <v>0</v>
      </c>
      <c r="G23" s="138">
        <f t="shared" si="1"/>
        <v>0</v>
      </c>
    </row>
    <row r="24" spans="1:7" ht="12.75">
      <c r="A24" s="133">
        <v>14</v>
      </c>
      <c r="B24" s="134" t="s">
        <v>63</v>
      </c>
      <c r="C24" s="335" t="s">
        <v>238</v>
      </c>
      <c r="D24" s="335"/>
      <c r="E24" s="136">
        <v>5.86</v>
      </c>
      <c r="F24" s="137">
        <v>0</v>
      </c>
      <c r="G24" s="138">
        <f t="shared" si="1"/>
        <v>0</v>
      </c>
    </row>
    <row r="25" spans="1:7" ht="12.75">
      <c r="A25" s="133">
        <v>15</v>
      </c>
      <c r="B25" s="134" t="s">
        <v>64</v>
      </c>
      <c r="C25" s="335" t="s">
        <v>175</v>
      </c>
      <c r="D25" s="335"/>
      <c r="E25" s="136">
        <v>5.86</v>
      </c>
      <c r="F25" s="137">
        <v>0</v>
      </c>
      <c r="G25" s="138">
        <f t="shared" si="1"/>
        <v>0</v>
      </c>
    </row>
    <row r="26" spans="1:7" ht="12.75">
      <c r="A26" s="133">
        <v>16</v>
      </c>
      <c r="B26" s="134" t="s">
        <v>65</v>
      </c>
      <c r="C26" s="335" t="s">
        <v>472</v>
      </c>
      <c r="D26" s="335"/>
      <c r="E26" s="136">
        <v>5.92</v>
      </c>
      <c r="F26" s="137">
        <v>0</v>
      </c>
      <c r="G26" s="138">
        <f t="shared" si="1"/>
        <v>0</v>
      </c>
    </row>
    <row r="27" spans="1:7" ht="12.75">
      <c r="A27" s="133">
        <v>17</v>
      </c>
      <c r="B27" s="134" t="s">
        <v>66</v>
      </c>
      <c r="C27" s="335" t="s">
        <v>177</v>
      </c>
      <c r="D27" s="335"/>
      <c r="E27" s="136">
        <v>5.86</v>
      </c>
      <c r="F27" s="137">
        <v>0</v>
      </c>
      <c r="G27" s="138">
        <f t="shared" si="1"/>
        <v>0</v>
      </c>
    </row>
    <row r="28" spans="1:7" ht="12.75">
      <c r="A28" s="133">
        <v>18</v>
      </c>
      <c r="B28" s="134" t="s">
        <v>67</v>
      </c>
      <c r="C28" s="335" t="s">
        <v>178</v>
      </c>
      <c r="D28" s="335"/>
      <c r="E28" s="136">
        <v>5.86</v>
      </c>
      <c r="F28" s="137">
        <v>0</v>
      </c>
      <c r="G28" s="138">
        <f t="shared" si="1"/>
        <v>0</v>
      </c>
    </row>
    <row r="29" spans="1:7" ht="12.75">
      <c r="A29" s="133">
        <v>19</v>
      </c>
      <c r="B29" s="134" t="s">
        <v>68</v>
      </c>
      <c r="C29" s="335" t="s">
        <v>239</v>
      </c>
      <c r="D29" s="335"/>
      <c r="E29" s="136">
        <v>5.74</v>
      </c>
      <c r="F29" s="137">
        <v>0</v>
      </c>
      <c r="G29" s="138">
        <f t="shared" si="1"/>
        <v>0</v>
      </c>
    </row>
    <row r="30" spans="1:7" ht="12.75">
      <c r="A30" s="133">
        <v>20</v>
      </c>
      <c r="B30" s="134" t="s">
        <v>69</v>
      </c>
      <c r="C30" s="335" t="s">
        <v>240</v>
      </c>
      <c r="D30" s="335"/>
      <c r="E30" s="136">
        <v>5.74</v>
      </c>
      <c r="F30" s="137">
        <v>0</v>
      </c>
      <c r="G30" s="138">
        <f t="shared" si="1"/>
        <v>0</v>
      </c>
    </row>
    <row r="31" spans="1:7" ht="12.75">
      <c r="A31" s="133">
        <v>21</v>
      </c>
      <c r="B31" s="134" t="s">
        <v>70</v>
      </c>
      <c r="C31" s="335" t="s">
        <v>181</v>
      </c>
      <c r="D31" s="335"/>
      <c r="E31" s="136">
        <v>8.19</v>
      </c>
      <c r="F31" s="137">
        <v>0</v>
      </c>
      <c r="G31" s="138">
        <f t="shared" si="1"/>
        <v>0</v>
      </c>
    </row>
    <row r="32" spans="1:7" ht="12.75">
      <c r="A32" s="133">
        <v>22</v>
      </c>
      <c r="B32" s="134" t="s">
        <v>71</v>
      </c>
      <c r="C32" s="335" t="s">
        <v>182</v>
      </c>
      <c r="D32" s="335"/>
      <c r="E32" s="136">
        <v>7.69</v>
      </c>
      <c r="F32" s="137">
        <v>0</v>
      </c>
      <c r="G32" s="138">
        <f t="shared" si="1"/>
        <v>0</v>
      </c>
    </row>
    <row r="33" spans="1:7" ht="12.75">
      <c r="A33" s="133">
        <v>23</v>
      </c>
      <c r="B33" s="134" t="s">
        <v>72</v>
      </c>
      <c r="C33" s="335" t="s">
        <v>242</v>
      </c>
      <c r="D33" s="335"/>
      <c r="E33" s="136">
        <v>7.04</v>
      </c>
      <c r="F33" s="137">
        <v>0</v>
      </c>
      <c r="G33" s="138">
        <f t="shared" si="1"/>
        <v>0</v>
      </c>
    </row>
    <row r="34" spans="1:7" ht="12.75">
      <c r="A34" s="133">
        <v>24</v>
      </c>
      <c r="B34" s="134" t="s">
        <v>73</v>
      </c>
      <c r="C34" s="335" t="s">
        <v>471</v>
      </c>
      <c r="D34" s="335"/>
      <c r="E34" s="136">
        <v>5.86</v>
      </c>
      <c r="F34" s="137">
        <v>0</v>
      </c>
      <c r="G34" s="138">
        <f t="shared" si="1"/>
        <v>0</v>
      </c>
    </row>
    <row r="35" spans="1:7" ht="12.75">
      <c r="A35" s="133">
        <v>25</v>
      </c>
      <c r="B35" s="134" t="s">
        <v>74</v>
      </c>
      <c r="C35" s="335" t="s">
        <v>185</v>
      </c>
      <c r="D35" s="335"/>
      <c r="E35" s="136">
        <v>5.83</v>
      </c>
      <c r="F35" s="137">
        <v>0</v>
      </c>
      <c r="G35" s="138">
        <f t="shared" si="1"/>
        <v>0</v>
      </c>
    </row>
    <row r="36" spans="1:7" ht="12.75">
      <c r="A36" s="133">
        <v>26</v>
      </c>
      <c r="B36" s="134" t="s">
        <v>75</v>
      </c>
      <c r="C36" s="335" t="s">
        <v>8</v>
      </c>
      <c r="D36" s="335"/>
      <c r="E36" s="136">
        <v>10</v>
      </c>
      <c r="F36" s="137">
        <v>0</v>
      </c>
      <c r="G36" s="138">
        <f t="shared" si="1"/>
        <v>0</v>
      </c>
    </row>
    <row r="37" spans="1:7" ht="12.75">
      <c r="A37" s="133">
        <v>27</v>
      </c>
      <c r="B37" s="134" t="s">
        <v>76</v>
      </c>
      <c r="C37" s="335" t="s">
        <v>9</v>
      </c>
      <c r="D37" s="335"/>
      <c r="E37" s="136">
        <v>7.99</v>
      </c>
      <c r="F37" s="137">
        <v>0</v>
      </c>
      <c r="G37" s="138">
        <f t="shared" si="1"/>
        <v>0</v>
      </c>
    </row>
    <row r="38" spans="1:7" ht="12.75">
      <c r="A38" s="133">
        <v>28</v>
      </c>
      <c r="B38" s="134" t="s">
        <v>77</v>
      </c>
      <c r="C38" s="335" t="s">
        <v>244</v>
      </c>
      <c r="D38" s="335"/>
      <c r="E38" s="136">
        <v>7.79</v>
      </c>
      <c r="F38" s="137">
        <v>0</v>
      </c>
      <c r="G38" s="138">
        <f t="shared" si="1"/>
        <v>0</v>
      </c>
    </row>
    <row r="39" spans="1:7" ht="12.75">
      <c r="A39" s="133">
        <v>29</v>
      </c>
      <c r="B39" s="134" t="s">
        <v>78</v>
      </c>
      <c r="C39" s="335" t="s">
        <v>245</v>
      </c>
      <c r="D39" s="335"/>
      <c r="E39" s="136">
        <v>10</v>
      </c>
      <c r="F39" s="137">
        <v>0</v>
      </c>
      <c r="G39" s="138">
        <f t="shared" si="1"/>
        <v>0</v>
      </c>
    </row>
    <row r="40" spans="1:7" ht="12.75">
      <c r="A40" s="133">
        <v>30</v>
      </c>
      <c r="B40" s="134" t="s">
        <v>79</v>
      </c>
      <c r="C40" s="335" t="s">
        <v>470</v>
      </c>
      <c r="D40" s="335"/>
      <c r="E40" s="136">
        <v>11</v>
      </c>
      <c r="F40" s="137">
        <v>0</v>
      </c>
      <c r="G40" s="138">
        <f t="shared" si="1"/>
        <v>0</v>
      </c>
    </row>
    <row r="41" spans="1:7" ht="12.75">
      <c r="A41" s="133">
        <v>31</v>
      </c>
      <c r="B41" s="134" t="s">
        <v>80</v>
      </c>
      <c r="C41" s="335" t="s">
        <v>247</v>
      </c>
      <c r="D41" s="335"/>
      <c r="E41" s="136">
        <v>5.37</v>
      </c>
      <c r="F41" s="137">
        <v>0</v>
      </c>
      <c r="G41" s="138">
        <f t="shared" si="1"/>
        <v>0</v>
      </c>
    </row>
    <row r="42" spans="1:7" ht="12.75">
      <c r="A42" s="133">
        <v>32</v>
      </c>
      <c r="B42" s="134" t="s">
        <v>81</v>
      </c>
      <c r="C42" s="335" t="s">
        <v>190</v>
      </c>
      <c r="D42" s="335"/>
      <c r="E42" s="136">
        <v>7.88</v>
      </c>
      <c r="F42" s="137">
        <v>0</v>
      </c>
      <c r="G42" s="138">
        <f t="shared" si="1"/>
        <v>0</v>
      </c>
    </row>
    <row r="43" spans="1:7" ht="12.75">
      <c r="A43" s="133">
        <v>33</v>
      </c>
      <c r="B43" s="134" t="s">
        <v>82</v>
      </c>
      <c r="C43" s="335" t="s">
        <v>248</v>
      </c>
      <c r="D43" s="335"/>
      <c r="E43" s="136">
        <v>5.37</v>
      </c>
      <c r="F43" s="137">
        <v>0</v>
      </c>
      <c r="G43" s="138">
        <f t="shared" si="1"/>
        <v>0</v>
      </c>
    </row>
    <row r="44" spans="1:7" ht="12.75">
      <c r="A44" s="133">
        <v>34</v>
      </c>
      <c r="B44" s="134" t="s">
        <v>83</v>
      </c>
      <c r="C44" s="335" t="s">
        <v>249</v>
      </c>
      <c r="D44" s="335"/>
      <c r="E44" s="136">
        <v>7.1</v>
      </c>
      <c r="F44" s="137">
        <v>0</v>
      </c>
      <c r="G44" s="138">
        <f t="shared" si="1"/>
        <v>0</v>
      </c>
    </row>
    <row r="45" spans="1:7" ht="15.75" customHeight="1">
      <c r="A45" s="133">
        <v>35</v>
      </c>
      <c r="B45" s="134" t="s">
        <v>84</v>
      </c>
      <c r="C45" s="335" t="s">
        <v>10</v>
      </c>
      <c r="D45" s="335"/>
      <c r="E45" s="136">
        <v>13</v>
      </c>
      <c r="F45" s="137">
        <v>0</v>
      </c>
      <c r="G45" s="138">
        <f t="shared" si="1"/>
        <v>0</v>
      </c>
    </row>
    <row r="46" spans="1:7" ht="12.75">
      <c r="A46" s="133">
        <v>36</v>
      </c>
      <c r="B46" s="134" t="s">
        <v>85</v>
      </c>
      <c r="C46" s="335" t="s">
        <v>193</v>
      </c>
      <c r="D46" s="335"/>
      <c r="E46" s="136">
        <v>9.34</v>
      </c>
      <c r="F46" s="137">
        <v>0</v>
      </c>
      <c r="G46" s="138">
        <f t="shared" si="1"/>
        <v>0</v>
      </c>
    </row>
    <row r="47" spans="1:7" ht="12.75">
      <c r="A47" s="133">
        <v>37</v>
      </c>
      <c r="B47" s="134" t="s">
        <v>86</v>
      </c>
      <c r="C47" s="335" t="s">
        <v>194</v>
      </c>
      <c r="D47" s="335"/>
      <c r="E47" s="136">
        <v>5.37</v>
      </c>
      <c r="F47" s="137">
        <v>0</v>
      </c>
      <c r="G47" s="138">
        <f t="shared" si="1"/>
        <v>0</v>
      </c>
    </row>
    <row r="48" spans="1:7" ht="12.75">
      <c r="A48" s="133">
        <v>38</v>
      </c>
      <c r="B48" s="134" t="s">
        <v>87</v>
      </c>
      <c r="C48" s="335" t="s">
        <v>195</v>
      </c>
      <c r="D48" s="335"/>
      <c r="E48" s="136">
        <v>22</v>
      </c>
      <c r="F48" s="137">
        <v>0</v>
      </c>
      <c r="G48" s="138">
        <f t="shared" si="1"/>
        <v>0</v>
      </c>
    </row>
    <row r="49" spans="1:7" ht="12.75">
      <c r="A49" s="133">
        <v>39</v>
      </c>
      <c r="B49" s="134" t="s">
        <v>88</v>
      </c>
      <c r="C49" s="335" t="s">
        <v>469</v>
      </c>
      <c r="D49" s="335"/>
      <c r="E49" s="136">
        <v>5.37</v>
      </c>
      <c r="F49" s="137">
        <v>0</v>
      </c>
      <c r="G49" s="138">
        <f t="shared" si="1"/>
        <v>0</v>
      </c>
    </row>
    <row r="50" spans="1:7" ht="12.75">
      <c r="A50" s="133">
        <v>40</v>
      </c>
      <c r="B50" s="134" t="s">
        <v>89</v>
      </c>
      <c r="C50" s="335" t="s">
        <v>252</v>
      </c>
      <c r="D50" s="335"/>
      <c r="E50" s="136">
        <v>8</v>
      </c>
      <c r="F50" s="137">
        <v>0</v>
      </c>
      <c r="G50" s="138">
        <f t="shared" si="1"/>
        <v>0</v>
      </c>
    </row>
    <row r="51" spans="1:7" ht="15" customHeight="1">
      <c r="A51" s="364" t="s">
        <v>253</v>
      </c>
      <c r="B51" s="365"/>
      <c r="C51" s="365"/>
      <c r="D51" s="365"/>
      <c r="E51" s="365"/>
      <c r="F51" s="365"/>
      <c r="G51" s="366"/>
    </row>
    <row r="52" spans="1:7" ht="12.75">
      <c r="A52" s="133">
        <v>41</v>
      </c>
      <c r="B52" s="134" t="s">
        <v>90</v>
      </c>
      <c r="C52" s="335" t="s">
        <v>468</v>
      </c>
      <c r="D52" s="335"/>
      <c r="E52" s="136">
        <v>20.5</v>
      </c>
      <c r="F52" s="137">
        <v>0</v>
      </c>
      <c r="G52" s="138">
        <f aca="true" t="shared" si="2" ref="G52:G80">E52*F52</f>
        <v>0</v>
      </c>
    </row>
    <row r="53" spans="1:7" ht="12.75">
      <c r="A53" s="133">
        <v>42</v>
      </c>
      <c r="B53" s="134" t="s">
        <v>91</v>
      </c>
      <c r="C53" s="335" t="s">
        <v>467</v>
      </c>
      <c r="D53" s="335"/>
      <c r="E53" s="136">
        <v>20.83</v>
      </c>
      <c r="F53" s="137">
        <v>0</v>
      </c>
      <c r="G53" s="138">
        <f t="shared" si="2"/>
        <v>0</v>
      </c>
    </row>
    <row r="54" spans="1:7" ht="12.75">
      <c r="A54" s="133">
        <v>43</v>
      </c>
      <c r="B54" s="134" t="s">
        <v>92</v>
      </c>
      <c r="C54" s="335" t="s">
        <v>11</v>
      </c>
      <c r="D54" s="335"/>
      <c r="E54" s="136">
        <v>43</v>
      </c>
      <c r="F54" s="137">
        <v>0</v>
      </c>
      <c r="G54" s="138">
        <f t="shared" si="2"/>
        <v>0</v>
      </c>
    </row>
    <row r="55" spans="1:7" ht="12.75">
      <c r="A55" s="133">
        <v>44</v>
      </c>
      <c r="B55" s="134" t="s">
        <v>93</v>
      </c>
      <c r="C55" s="335" t="s">
        <v>12</v>
      </c>
      <c r="D55" s="335"/>
      <c r="E55" s="136">
        <v>23.82</v>
      </c>
      <c r="F55" s="137">
        <v>0</v>
      </c>
      <c r="G55" s="138">
        <f t="shared" si="2"/>
        <v>0</v>
      </c>
    </row>
    <row r="56" spans="1:7" ht="12.75">
      <c r="A56" s="133">
        <v>45</v>
      </c>
      <c r="B56" s="134" t="s">
        <v>94</v>
      </c>
      <c r="C56" s="335" t="s">
        <v>13</v>
      </c>
      <c r="D56" s="335"/>
      <c r="E56" s="136">
        <v>23.82</v>
      </c>
      <c r="F56" s="137">
        <v>0</v>
      </c>
      <c r="G56" s="138">
        <f t="shared" si="2"/>
        <v>0</v>
      </c>
    </row>
    <row r="57" spans="1:7" ht="12.75">
      <c r="A57" s="133">
        <v>46</v>
      </c>
      <c r="B57" s="134" t="s">
        <v>95</v>
      </c>
      <c r="C57" s="335" t="s">
        <v>14</v>
      </c>
      <c r="D57" s="335"/>
      <c r="E57" s="136">
        <v>27.87</v>
      </c>
      <c r="F57" s="137">
        <v>0</v>
      </c>
      <c r="G57" s="138">
        <f t="shared" si="2"/>
        <v>0</v>
      </c>
    </row>
    <row r="58" spans="1:7" ht="12.75">
      <c r="A58" s="133">
        <v>47</v>
      </c>
      <c r="B58" s="134" t="s">
        <v>96</v>
      </c>
      <c r="C58" s="335" t="s">
        <v>15</v>
      </c>
      <c r="D58" s="335"/>
      <c r="E58" s="136">
        <v>30.1</v>
      </c>
      <c r="F58" s="137">
        <v>0</v>
      </c>
      <c r="G58" s="138">
        <f t="shared" si="2"/>
        <v>0</v>
      </c>
    </row>
    <row r="59" spans="1:7" ht="12.75">
      <c r="A59" s="133">
        <v>48</v>
      </c>
      <c r="B59" s="134" t="s">
        <v>97</v>
      </c>
      <c r="C59" s="335" t="s">
        <v>16</v>
      </c>
      <c r="D59" s="335"/>
      <c r="E59" s="136">
        <v>23.82</v>
      </c>
      <c r="F59" s="137">
        <v>0</v>
      </c>
      <c r="G59" s="138">
        <f t="shared" si="2"/>
        <v>0</v>
      </c>
    </row>
    <row r="60" spans="1:7" ht="12.75">
      <c r="A60" s="133">
        <v>49</v>
      </c>
      <c r="B60" s="134" t="s">
        <v>98</v>
      </c>
      <c r="C60" s="335" t="s">
        <v>17</v>
      </c>
      <c r="D60" s="335"/>
      <c r="E60" s="136">
        <v>25.31</v>
      </c>
      <c r="F60" s="137">
        <v>0</v>
      </c>
      <c r="G60" s="138">
        <f t="shared" si="2"/>
        <v>0</v>
      </c>
    </row>
    <row r="61" spans="1:7" ht="12.75">
      <c r="A61" s="133">
        <v>50</v>
      </c>
      <c r="B61" s="134" t="s">
        <v>99</v>
      </c>
      <c r="C61" s="335" t="s">
        <v>18</v>
      </c>
      <c r="D61" s="335"/>
      <c r="E61" s="136">
        <v>25.31</v>
      </c>
      <c r="F61" s="137">
        <v>0</v>
      </c>
      <c r="G61" s="138">
        <f t="shared" si="2"/>
        <v>0</v>
      </c>
    </row>
    <row r="62" spans="1:7" ht="12.75">
      <c r="A62" s="133">
        <v>51</v>
      </c>
      <c r="B62" s="134" t="s">
        <v>100</v>
      </c>
      <c r="C62" s="335" t="s">
        <v>466</v>
      </c>
      <c r="D62" s="335"/>
      <c r="E62" s="136">
        <v>40.98</v>
      </c>
      <c r="F62" s="137">
        <v>0</v>
      </c>
      <c r="G62" s="138">
        <f t="shared" si="2"/>
        <v>0</v>
      </c>
    </row>
    <row r="63" spans="1:7" ht="12.75">
      <c r="A63" s="133">
        <v>52</v>
      </c>
      <c r="B63" s="134" t="s">
        <v>101</v>
      </c>
      <c r="C63" s="335" t="s">
        <v>476</v>
      </c>
      <c r="D63" s="335"/>
      <c r="E63" s="136">
        <v>31.15</v>
      </c>
      <c r="F63" s="137">
        <v>0</v>
      </c>
      <c r="G63" s="138">
        <f t="shared" si="2"/>
        <v>0</v>
      </c>
    </row>
    <row r="64" spans="1:7" ht="12.75">
      <c r="A64" s="133">
        <v>53</v>
      </c>
      <c r="B64" s="134" t="s">
        <v>102</v>
      </c>
      <c r="C64" s="335" t="s">
        <v>477</v>
      </c>
      <c r="D64" s="335"/>
      <c r="E64" s="136">
        <v>64.9</v>
      </c>
      <c r="F64" s="137">
        <v>0</v>
      </c>
      <c r="G64" s="138">
        <f t="shared" si="2"/>
        <v>0</v>
      </c>
    </row>
    <row r="65" spans="1:7" ht="12.75">
      <c r="A65" s="133">
        <v>54</v>
      </c>
      <c r="B65" s="134" t="s">
        <v>103</v>
      </c>
      <c r="C65" s="335" t="s">
        <v>259</v>
      </c>
      <c r="D65" s="335"/>
      <c r="E65" s="136">
        <v>33.29</v>
      </c>
      <c r="F65" s="137">
        <v>0</v>
      </c>
      <c r="G65" s="138">
        <f t="shared" si="2"/>
        <v>0</v>
      </c>
    </row>
    <row r="66" spans="1:7" ht="12.75">
      <c r="A66" s="133">
        <v>55</v>
      </c>
      <c r="B66" s="134" t="s">
        <v>104</v>
      </c>
      <c r="C66" s="335" t="s">
        <v>260</v>
      </c>
      <c r="D66" s="335"/>
      <c r="E66" s="136">
        <v>11.48</v>
      </c>
      <c r="F66" s="137">
        <v>0</v>
      </c>
      <c r="G66" s="138">
        <f t="shared" si="2"/>
        <v>0</v>
      </c>
    </row>
    <row r="67" spans="1:7" ht="12.75">
      <c r="A67" s="133">
        <v>56</v>
      </c>
      <c r="B67" s="134" t="s">
        <v>105</v>
      </c>
      <c r="C67" s="335" t="s">
        <v>465</v>
      </c>
      <c r="D67" s="335"/>
      <c r="E67" s="136">
        <v>5.49</v>
      </c>
      <c r="F67" s="137">
        <v>0</v>
      </c>
      <c r="G67" s="138">
        <f t="shared" si="2"/>
        <v>0</v>
      </c>
    </row>
    <row r="68" spans="1:7" ht="12.75">
      <c r="A68" s="133">
        <v>57</v>
      </c>
      <c r="B68" s="134" t="s">
        <v>106</v>
      </c>
      <c r="C68" s="335" t="s">
        <v>206</v>
      </c>
      <c r="D68" s="335"/>
      <c r="E68" s="136">
        <v>12.29</v>
      </c>
      <c r="F68" s="137">
        <v>0</v>
      </c>
      <c r="G68" s="138">
        <f t="shared" si="2"/>
        <v>0</v>
      </c>
    </row>
    <row r="69" spans="1:7" ht="12.75">
      <c r="A69" s="133">
        <v>58</v>
      </c>
      <c r="B69" s="134" t="s">
        <v>107</v>
      </c>
      <c r="C69" s="335" t="s">
        <v>464</v>
      </c>
      <c r="D69" s="335"/>
      <c r="E69" s="136">
        <v>40</v>
      </c>
      <c r="F69" s="137">
        <v>0</v>
      </c>
      <c r="G69" s="138">
        <f t="shared" si="2"/>
        <v>0</v>
      </c>
    </row>
    <row r="70" spans="1:7" ht="12.75">
      <c r="A70" s="133">
        <v>59</v>
      </c>
      <c r="B70" s="134" t="s">
        <v>108</v>
      </c>
      <c r="C70" s="335" t="s">
        <v>19</v>
      </c>
      <c r="D70" s="335"/>
      <c r="E70" s="136">
        <v>10.84</v>
      </c>
      <c r="F70" s="137">
        <v>0</v>
      </c>
      <c r="G70" s="138">
        <f t="shared" si="2"/>
        <v>0</v>
      </c>
    </row>
    <row r="71" spans="1:7" ht="12.75">
      <c r="A71" s="133">
        <v>60</v>
      </c>
      <c r="B71" s="134" t="s">
        <v>109</v>
      </c>
      <c r="C71" s="335" t="s">
        <v>20</v>
      </c>
      <c r="D71" s="335"/>
      <c r="E71" s="136">
        <v>10.84</v>
      </c>
      <c r="F71" s="137">
        <v>0</v>
      </c>
      <c r="G71" s="138">
        <f t="shared" si="2"/>
        <v>0</v>
      </c>
    </row>
    <row r="72" spans="1:7" ht="12.75">
      <c r="A72" s="133">
        <v>61</v>
      </c>
      <c r="B72" s="134" t="s">
        <v>110</v>
      </c>
      <c r="C72" s="335" t="s">
        <v>21</v>
      </c>
      <c r="D72" s="335"/>
      <c r="E72" s="136">
        <v>14.77</v>
      </c>
      <c r="F72" s="137">
        <v>0</v>
      </c>
      <c r="G72" s="138">
        <f t="shared" si="2"/>
        <v>0</v>
      </c>
    </row>
    <row r="73" spans="1:7" ht="14.25" customHeight="1">
      <c r="A73" s="133">
        <v>62</v>
      </c>
      <c r="B73" s="134" t="s">
        <v>111</v>
      </c>
      <c r="C73" s="335" t="s">
        <v>22</v>
      </c>
      <c r="D73" s="335"/>
      <c r="E73" s="136">
        <v>14.77</v>
      </c>
      <c r="F73" s="137">
        <v>0</v>
      </c>
      <c r="G73" s="138">
        <f t="shared" si="2"/>
        <v>0</v>
      </c>
    </row>
    <row r="74" spans="1:7" ht="15.75" customHeight="1">
      <c r="A74" s="133">
        <v>63</v>
      </c>
      <c r="B74" s="134" t="s">
        <v>112</v>
      </c>
      <c r="C74" s="335" t="s">
        <v>23</v>
      </c>
      <c r="D74" s="335"/>
      <c r="E74" s="136">
        <v>15.1</v>
      </c>
      <c r="F74" s="137">
        <v>0</v>
      </c>
      <c r="G74" s="138">
        <f t="shared" si="2"/>
        <v>0</v>
      </c>
    </row>
    <row r="75" spans="1:7" ht="12.75">
      <c r="A75" s="133">
        <v>64</v>
      </c>
      <c r="B75" s="134" t="s">
        <v>113</v>
      </c>
      <c r="C75" s="335" t="s">
        <v>24</v>
      </c>
      <c r="D75" s="335"/>
      <c r="E75" s="136">
        <v>14.29</v>
      </c>
      <c r="F75" s="137">
        <v>0</v>
      </c>
      <c r="G75" s="138">
        <f t="shared" si="2"/>
        <v>0</v>
      </c>
    </row>
    <row r="76" spans="1:7" ht="12.75">
      <c r="A76" s="133">
        <v>65</v>
      </c>
      <c r="B76" s="134" t="s">
        <v>114</v>
      </c>
      <c r="C76" s="335" t="s">
        <v>463</v>
      </c>
      <c r="D76" s="335"/>
      <c r="E76" s="136">
        <v>10.67</v>
      </c>
      <c r="F76" s="137">
        <v>0</v>
      </c>
      <c r="G76" s="138">
        <f t="shared" si="2"/>
        <v>0</v>
      </c>
    </row>
    <row r="77" spans="1:7" ht="12.75">
      <c r="A77" s="133">
        <v>66</v>
      </c>
      <c r="B77" s="134" t="s">
        <v>143</v>
      </c>
      <c r="C77" s="335" t="s">
        <v>437</v>
      </c>
      <c r="D77" s="335"/>
      <c r="E77" s="136">
        <v>9.34</v>
      </c>
      <c r="F77" s="137">
        <v>0</v>
      </c>
      <c r="G77" s="138">
        <f t="shared" si="2"/>
        <v>0</v>
      </c>
    </row>
    <row r="78" spans="1:7" ht="12.75">
      <c r="A78" s="133">
        <v>67</v>
      </c>
      <c r="B78" s="134" t="s">
        <v>115</v>
      </c>
      <c r="C78" s="335" t="s">
        <v>1</v>
      </c>
      <c r="D78" s="335"/>
      <c r="E78" s="136">
        <v>39</v>
      </c>
      <c r="F78" s="137">
        <v>0</v>
      </c>
      <c r="G78" s="138">
        <f t="shared" si="2"/>
        <v>0</v>
      </c>
    </row>
    <row r="79" spans="1:7" ht="12.75">
      <c r="A79" s="133">
        <v>68</v>
      </c>
      <c r="B79" s="134" t="s">
        <v>116</v>
      </c>
      <c r="C79" s="335" t="s">
        <v>462</v>
      </c>
      <c r="D79" s="335"/>
      <c r="E79" s="136">
        <v>23.07</v>
      </c>
      <c r="F79" s="137">
        <v>0</v>
      </c>
      <c r="G79" s="138">
        <f t="shared" si="2"/>
        <v>0</v>
      </c>
    </row>
    <row r="80" spans="1:7" ht="12.75">
      <c r="A80" s="133">
        <v>69</v>
      </c>
      <c r="B80" s="134" t="s">
        <v>117</v>
      </c>
      <c r="C80" s="335" t="s">
        <v>262</v>
      </c>
      <c r="D80" s="335"/>
      <c r="E80" s="136">
        <v>23.61</v>
      </c>
      <c r="F80" s="137">
        <v>0</v>
      </c>
      <c r="G80" s="138">
        <f t="shared" si="2"/>
        <v>0</v>
      </c>
    </row>
    <row r="81" spans="1:7" ht="15" customHeight="1">
      <c r="A81" s="364" t="s">
        <v>263</v>
      </c>
      <c r="B81" s="365"/>
      <c r="C81" s="365"/>
      <c r="D81" s="365"/>
      <c r="E81" s="365"/>
      <c r="F81" s="365"/>
      <c r="G81" s="366"/>
    </row>
    <row r="82" spans="1:7" ht="12.75">
      <c r="A82" s="372" t="s">
        <v>27</v>
      </c>
      <c r="B82" s="373"/>
      <c r="C82" s="373"/>
      <c r="D82" s="373"/>
      <c r="E82" s="373"/>
      <c r="F82" s="373"/>
      <c r="G82" s="374"/>
    </row>
    <row r="83" spans="1:7" ht="30" customHeight="1">
      <c r="A83" s="133">
        <v>70</v>
      </c>
      <c r="B83" s="134" t="s">
        <v>118</v>
      </c>
      <c r="C83" s="335" t="s">
        <v>461</v>
      </c>
      <c r="D83" s="335"/>
      <c r="E83" s="136">
        <v>15.29</v>
      </c>
      <c r="F83" s="139">
        <v>0</v>
      </c>
      <c r="G83" s="138">
        <f>E83*F83</f>
        <v>0</v>
      </c>
    </row>
    <row r="84" spans="1:7" ht="30" customHeight="1">
      <c r="A84" s="133">
        <v>71</v>
      </c>
      <c r="B84" s="134" t="s">
        <v>119</v>
      </c>
      <c r="C84" s="335" t="s">
        <v>460</v>
      </c>
      <c r="D84" s="335"/>
      <c r="E84" s="136">
        <v>15.29</v>
      </c>
      <c r="F84" s="139">
        <v>0</v>
      </c>
      <c r="G84" s="138">
        <f>E84*F84</f>
        <v>0</v>
      </c>
    </row>
    <row r="85" spans="1:7" ht="15" customHeight="1">
      <c r="A85" s="372" t="s">
        <v>28</v>
      </c>
      <c r="B85" s="373"/>
      <c r="C85" s="373"/>
      <c r="D85" s="373"/>
      <c r="E85" s="373"/>
      <c r="F85" s="373"/>
      <c r="G85" s="374"/>
    </row>
    <row r="86" spans="1:7" ht="30" customHeight="1">
      <c r="A86" s="133">
        <v>72</v>
      </c>
      <c r="B86" s="134" t="s">
        <v>120</v>
      </c>
      <c r="C86" s="335" t="s">
        <v>266</v>
      </c>
      <c r="D86" s="335"/>
      <c r="E86" s="136">
        <v>15.29</v>
      </c>
      <c r="F86" s="139">
        <v>0</v>
      </c>
      <c r="G86" s="138">
        <f>E86*F86</f>
        <v>0</v>
      </c>
    </row>
    <row r="87" spans="1:7" ht="12.75">
      <c r="A87" s="372" t="s">
        <v>29</v>
      </c>
      <c r="B87" s="373"/>
      <c r="C87" s="373"/>
      <c r="D87" s="373"/>
      <c r="E87" s="373"/>
      <c r="F87" s="373"/>
      <c r="G87" s="374"/>
    </row>
    <row r="88" spans="1:7" ht="30" customHeight="1">
      <c r="A88" s="133">
        <v>73</v>
      </c>
      <c r="B88" s="134" t="s">
        <v>121</v>
      </c>
      <c r="C88" s="335" t="s">
        <v>212</v>
      </c>
      <c r="D88" s="335"/>
      <c r="E88" s="136">
        <v>15.29</v>
      </c>
      <c r="F88" s="139">
        <v>0</v>
      </c>
      <c r="G88" s="138">
        <f>E88*F88</f>
        <v>0</v>
      </c>
    </row>
    <row r="89" spans="1:7" ht="30" customHeight="1">
      <c r="A89" s="133">
        <v>74</v>
      </c>
      <c r="B89" s="134" t="s">
        <v>142</v>
      </c>
      <c r="C89" s="335" t="s">
        <v>30</v>
      </c>
      <c r="D89" s="335"/>
      <c r="E89" s="136">
        <v>15.29</v>
      </c>
      <c r="F89" s="139">
        <v>0</v>
      </c>
      <c r="G89" s="138">
        <f>E89*F89</f>
        <v>0</v>
      </c>
    </row>
    <row r="90" spans="1:7" ht="14.25" customHeight="1">
      <c r="A90" s="133">
        <v>75</v>
      </c>
      <c r="B90" s="134" t="s">
        <v>122</v>
      </c>
      <c r="C90" s="335" t="s">
        <v>267</v>
      </c>
      <c r="D90" s="335"/>
      <c r="E90" s="136">
        <v>12.46</v>
      </c>
      <c r="F90" s="139">
        <v>0</v>
      </c>
      <c r="G90" s="138">
        <f>E90*F90</f>
        <v>0</v>
      </c>
    </row>
    <row r="91" spans="1:7" ht="14.25" customHeight="1">
      <c r="A91" s="133">
        <v>76</v>
      </c>
      <c r="B91" s="134" t="s">
        <v>123</v>
      </c>
      <c r="C91" s="335" t="s">
        <v>31</v>
      </c>
      <c r="D91" s="335"/>
      <c r="E91" s="136">
        <v>25</v>
      </c>
      <c r="F91" s="139">
        <v>0</v>
      </c>
      <c r="G91" s="138">
        <f>E91*F91</f>
        <v>0</v>
      </c>
    </row>
    <row r="92" spans="1:7" ht="12.75">
      <c r="A92" s="375" t="s">
        <v>32</v>
      </c>
      <c r="B92" s="376"/>
      <c r="C92" s="376"/>
      <c r="D92" s="376"/>
      <c r="E92" s="376"/>
      <c r="F92" s="376"/>
      <c r="G92" s="377"/>
    </row>
    <row r="93" spans="1:7" ht="30" customHeight="1">
      <c r="A93" s="133">
        <v>77</v>
      </c>
      <c r="B93" s="134" t="s">
        <v>124</v>
      </c>
      <c r="C93" s="335" t="s">
        <v>33</v>
      </c>
      <c r="D93" s="335"/>
      <c r="E93" s="136">
        <v>15.29</v>
      </c>
      <c r="F93" s="139">
        <v>0</v>
      </c>
      <c r="G93" s="138">
        <f>E93*F93</f>
        <v>0</v>
      </c>
    </row>
    <row r="94" spans="1:7" ht="30" customHeight="1">
      <c r="A94" s="133">
        <v>78</v>
      </c>
      <c r="B94" s="134" t="s">
        <v>125</v>
      </c>
      <c r="C94" s="335" t="s">
        <v>34</v>
      </c>
      <c r="D94" s="335"/>
      <c r="E94" s="136">
        <v>15.29</v>
      </c>
      <c r="F94" s="139">
        <v>0</v>
      </c>
      <c r="G94" s="138">
        <f>E94*F94</f>
        <v>0</v>
      </c>
    </row>
    <row r="95" spans="1:7" ht="12.75">
      <c r="A95" s="375" t="s">
        <v>35</v>
      </c>
      <c r="B95" s="376"/>
      <c r="C95" s="376"/>
      <c r="D95" s="376"/>
      <c r="E95" s="376"/>
      <c r="F95" s="376"/>
      <c r="G95" s="377"/>
    </row>
    <row r="96" spans="1:7" ht="30" customHeight="1">
      <c r="A96" s="133">
        <v>79</v>
      </c>
      <c r="B96" s="134" t="s">
        <v>141</v>
      </c>
      <c r="C96" s="335" t="s">
        <v>36</v>
      </c>
      <c r="D96" s="335"/>
      <c r="E96" s="136">
        <v>15.29</v>
      </c>
      <c r="F96" s="139">
        <v>0</v>
      </c>
      <c r="G96" s="138">
        <f>E96*F96</f>
        <v>0</v>
      </c>
    </row>
    <row r="97" spans="1:7" ht="30" customHeight="1">
      <c r="A97" s="133">
        <v>80</v>
      </c>
      <c r="B97" s="134" t="s">
        <v>126</v>
      </c>
      <c r="C97" s="335" t="s">
        <v>37</v>
      </c>
      <c r="D97" s="335"/>
      <c r="E97" s="136">
        <v>15.29</v>
      </c>
      <c r="F97" s="139">
        <v>0</v>
      </c>
      <c r="G97" s="138">
        <f>E97*F97</f>
        <v>0</v>
      </c>
    </row>
    <row r="98" spans="1:7" ht="12.75">
      <c r="A98" s="375" t="s">
        <v>38</v>
      </c>
      <c r="B98" s="376"/>
      <c r="C98" s="376"/>
      <c r="D98" s="376"/>
      <c r="E98" s="376"/>
      <c r="F98" s="376"/>
      <c r="G98" s="377"/>
    </row>
    <row r="99" spans="1:7" ht="30" customHeight="1">
      <c r="A99" s="133">
        <v>81</v>
      </c>
      <c r="B99" s="134" t="s">
        <v>140</v>
      </c>
      <c r="C99" s="335" t="s">
        <v>39</v>
      </c>
      <c r="D99" s="335"/>
      <c r="E99" s="136">
        <v>15.29</v>
      </c>
      <c r="F99" s="139">
        <v>0</v>
      </c>
      <c r="G99" s="138">
        <f>E99*F99</f>
        <v>0</v>
      </c>
    </row>
    <row r="100" spans="1:7" ht="30" customHeight="1">
      <c r="A100" s="133">
        <v>82</v>
      </c>
      <c r="B100" s="134" t="s">
        <v>127</v>
      </c>
      <c r="C100" s="335" t="s">
        <v>40</v>
      </c>
      <c r="D100" s="335"/>
      <c r="E100" s="136">
        <v>15.29</v>
      </c>
      <c r="F100" s="139">
        <v>0</v>
      </c>
      <c r="G100" s="138">
        <f>E100*F100</f>
        <v>0</v>
      </c>
    </row>
    <row r="101" spans="1:7" ht="12.75">
      <c r="A101" s="375" t="s">
        <v>41</v>
      </c>
      <c r="B101" s="376"/>
      <c r="C101" s="376"/>
      <c r="D101" s="376"/>
      <c r="E101" s="376"/>
      <c r="F101" s="376"/>
      <c r="G101" s="377"/>
    </row>
    <row r="102" spans="1:7" ht="39.75" customHeight="1">
      <c r="A102" s="133">
        <v>83</v>
      </c>
      <c r="B102" s="134" t="s">
        <v>128</v>
      </c>
      <c r="C102" s="335" t="s">
        <v>268</v>
      </c>
      <c r="D102" s="335"/>
      <c r="E102" s="136">
        <v>15.29</v>
      </c>
      <c r="F102" s="139">
        <v>0</v>
      </c>
      <c r="G102" s="138">
        <f>E102*F102</f>
        <v>0</v>
      </c>
    </row>
    <row r="103" spans="1:7" ht="30" customHeight="1">
      <c r="A103" s="133">
        <v>84</v>
      </c>
      <c r="B103" s="134" t="s">
        <v>129</v>
      </c>
      <c r="C103" s="335" t="s">
        <v>269</v>
      </c>
      <c r="D103" s="335"/>
      <c r="E103" s="136">
        <v>15.29</v>
      </c>
      <c r="F103" s="139">
        <v>0</v>
      </c>
      <c r="G103" s="138">
        <f>E103*F103</f>
        <v>0</v>
      </c>
    </row>
    <row r="104" spans="1:7" ht="12.75">
      <c r="A104" s="375" t="s">
        <v>42</v>
      </c>
      <c r="B104" s="376"/>
      <c r="C104" s="376"/>
      <c r="D104" s="376"/>
      <c r="E104" s="376"/>
      <c r="F104" s="376"/>
      <c r="G104" s="377"/>
    </row>
    <row r="105" spans="1:7" ht="30" customHeight="1">
      <c r="A105" s="133">
        <v>85</v>
      </c>
      <c r="B105" s="134" t="s">
        <v>139</v>
      </c>
      <c r="C105" s="335" t="s">
        <v>43</v>
      </c>
      <c r="D105" s="335"/>
      <c r="E105" s="136">
        <v>15.29</v>
      </c>
      <c r="F105" s="139">
        <v>0</v>
      </c>
      <c r="G105" s="138">
        <f>E105*F105</f>
        <v>0</v>
      </c>
    </row>
    <row r="106" spans="1:7" ht="30" customHeight="1">
      <c r="A106" s="133">
        <v>86</v>
      </c>
      <c r="B106" s="134" t="s">
        <v>138</v>
      </c>
      <c r="C106" s="335" t="s">
        <v>44</v>
      </c>
      <c r="D106" s="335"/>
      <c r="E106" s="136">
        <v>15.29</v>
      </c>
      <c r="F106" s="139">
        <v>0</v>
      </c>
      <c r="G106" s="138">
        <f>E106*F106</f>
        <v>0</v>
      </c>
    </row>
    <row r="107" spans="1:7" ht="12.75">
      <c r="A107" s="375" t="s">
        <v>45</v>
      </c>
      <c r="B107" s="376"/>
      <c r="C107" s="376"/>
      <c r="D107" s="376"/>
      <c r="E107" s="376"/>
      <c r="F107" s="376"/>
      <c r="G107" s="377"/>
    </row>
    <row r="108" spans="1:7" ht="30" customHeight="1">
      <c r="A108" s="133">
        <v>87</v>
      </c>
      <c r="B108" s="134" t="s">
        <v>130</v>
      </c>
      <c r="C108" s="335" t="s">
        <v>46</v>
      </c>
      <c r="D108" s="335"/>
      <c r="E108" s="136">
        <v>15.29</v>
      </c>
      <c r="F108" s="139">
        <v>0</v>
      </c>
      <c r="G108" s="138">
        <f>E108*F108</f>
        <v>0</v>
      </c>
    </row>
    <row r="109" spans="1:7" ht="30" customHeight="1">
      <c r="A109" s="133">
        <v>88</v>
      </c>
      <c r="B109" s="134" t="s">
        <v>137</v>
      </c>
      <c r="C109" s="335" t="s">
        <v>47</v>
      </c>
      <c r="D109" s="335"/>
      <c r="E109" s="136">
        <v>15.29</v>
      </c>
      <c r="F109" s="139">
        <v>0</v>
      </c>
      <c r="G109" s="138">
        <f>E109*F109</f>
        <v>0</v>
      </c>
    </row>
    <row r="110" spans="1:7" ht="12.75">
      <c r="A110" s="375" t="s">
        <v>48</v>
      </c>
      <c r="B110" s="376"/>
      <c r="C110" s="376"/>
      <c r="D110" s="376"/>
      <c r="E110" s="376"/>
      <c r="F110" s="376"/>
      <c r="G110" s="377"/>
    </row>
    <row r="111" spans="1:7" ht="12.75">
      <c r="A111" s="133">
        <v>89</v>
      </c>
      <c r="B111" s="134" t="s">
        <v>131</v>
      </c>
      <c r="C111" s="335" t="s">
        <v>214</v>
      </c>
      <c r="D111" s="335"/>
      <c r="E111" s="136">
        <v>12.23</v>
      </c>
      <c r="F111" s="139">
        <v>0</v>
      </c>
      <c r="G111" s="138">
        <f>E111*F111</f>
        <v>0</v>
      </c>
    </row>
    <row r="112" spans="1:7" ht="12.75">
      <c r="A112" s="133">
        <v>90</v>
      </c>
      <c r="B112" s="134" t="s">
        <v>132</v>
      </c>
      <c r="C112" s="335" t="s">
        <v>215</v>
      </c>
      <c r="D112" s="335"/>
      <c r="E112" s="136">
        <v>14.55</v>
      </c>
      <c r="F112" s="139">
        <v>0</v>
      </c>
      <c r="G112" s="138">
        <f>E112*F112</f>
        <v>0</v>
      </c>
    </row>
    <row r="113" spans="1:7" ht="12.75">
      <c r="A113" s="379"/>
      <c r="B113" s="380"/>
      <c r="C113" s="381"/>
      <c r="D113" s="92" t="s">
        <v>161</v>
      </c>
      <c r="E113" s="140" t="s">
        <v>357</v>
      </c>
      <c r="F113" s="141">
        <f>SUM(F10:F19)+SUM(F21:F50)+SUM(F52:F80)+SUM(F83:F84)+SUM(F86:F86)+SUM(F88:F91)+SUM(F93:F94)+SUM(F96:F97)+SUM(F99:F100)+SUM(F102:F103)+SUM(F105:F106)+SUM(F108:F109)+SUM(F111:F112)</f>
        <v>0</v>
      </c>
      <c r="G113" s="142">
        <f>SUM(G10:G19)+SUM(G21:G50)+SUM(G52:G80)+SUM(G83:G84)+SUM(G86:G86)+SUM(G88:G91)+SUM(G93:G94)+SUM(G96:G97)+SUM(G99:G100)+SUM(G102:G103)+SUM(G105:G106)+SUM(G108:G109)+SUM(G111:G112)</f>
        <v>0</v>
      </c>
    </row>
    <row r="114" spans="1:5" ht="12.75">
      <c r="A114" s="96"/>
      <c r="D114" s="95"/>
      <c r="E114" s="96"/>
    </row>
    <row r="115" spans="2:7" ht="12.75" customHeight="1">
      <c r="B115" s="143"/>
      <c r="C115" s="147"/>
      <c r="D115" s="147" t="s">
        <v>483</v>
      </c>
      <c r="E115" s="143"/>
      <c r="F115" s="148" t="s">
        <v>475</v>
      </c>
      <c r="G115" s="143"/>
    </row>
    <row r="116" spans="1:6" ht="12.75">
      <c r="A116" s="116"/>
      <c r="D116" s="147" t="s">
        <v>544</v>
      </c>
      <c r="E116" s="144"/>
      <c r="F116" s="149"/>
    </row>
    <row r="117" spans="1:5" ht="12.75">
      <c r="A117" s="116"/>
      <c r="B117" s="116"/>
      <c r="C117" s="116"/>
      <c r="D117" s="148" t="str">
        <f>Date_Contact!S21</f>
        <v>se completeaza se completeaza</v>
      </c>
      <c r="E117" s="116"/>
    </row>
    <row r="118" spans="1:5" ht="12.75">
      <c r="A118" s="213"/>
      <c r="B118" s="213"/>
      <c r="C118" s="213"/>
      <c r="D118" s="213" t="s">
        <v>545</v>
      </c>
      <c r="E118" s="213"/>
    </row>
    <row r="119" spans="4:5" ht="12.75">
      <c r="D119" s="145"/>
      <c r="E119" s="146"/>
    </row>
    <row r="120" ht="12.75">
      <c r="D120" s="96"/>
    </row>
    <row r="126" spans="2:5" ht="12.75">
      <c r="B126" s="378"/>
      <c r="C126" s="378"/>
      <c r="D126" s="378"/>
      <c r="E126" s="378"/>
    </row>
  </sheetData>
  <sheetProtection/>
  <mergeCells count="113">
    <mergeCell ref="C109:D109"/>
    <mergeCell ref="C100:D100"/>
    <mergeCell ref="A101:G101"/>
    <mergeCell ref="C102:D102"/>
    <mergeCell ref="C103:D103"/>
    <mergeCell ref="C108:D108"/>
    <mergeCell ref="A104:G104"/>
    <mergeCell ref="C105:D105"/>
    <mergeCell ref="A107:G107"/>
    <mergeCell ref="B126:E126"/>
    <mergeCell ref="A110:G110"/>
    <mergeCell ref="C111:D111"/>
    <mergeCell ref="C112:D112"/>
    <mergeCell ref="A113:C113"/>
    <mergeCell ref="A92:G92"/>
    <mergeCell ref="C94:D94"/>
    <mergeCell ref="A95:G95"/>
    <mergeCell ref="C96:D96"/>
    <mergeCell ref="C93:D93"/>
    <mergeCell ref="A81:G81"/>
    <mergeCell ref="C97:D97"/>
    <mergeCell ref="A98:G98"/>
    <mergeCell ref="C99:D99"/>
    <mergeCell ref="C106:D106"/>
    <mergeCell ref="C91:D91"/>
    <mergeCell ref="C90:D90"/>
    <mergeCell ref="C75:D75"/>
    <mergeCell ref="C76:D76"/>
    <mergeCell ref="C77:D77"/>
    <mergeCell ref="C78:D78"/>
    <mergeCell ref="C79:D79"/>
    <mergeCell ref="C80:D80"/>
    <mergeCell ref="C89:D89"/>
    <mergeCell ref="C84:D84"/>
    <mergeCell ref="A85:G85"/>
    <mergeCell ref="C86:D86"/>
    <mergeCell ref="C73:D73"/>
    <mergeCell ref="C74:D74"/>
    <mergeCell ref="A82:G82"/>
    <mergeCell ref="A87:G87"/>
    <mergeCell ref="C88:D88"/>
    <mergeCell ref="C83:D83"/>
    <mergeCell ref="C67:D67"/>
    <mergeCell ref="C68:D68"/>
    <mergeCell ref="C71:D71"/>
    <mergeCell ref="C72:D72"/>
    <mergeCell ref="C69:D69"/>
    <mergeCell ref="C70:D70"/>
    <mergeCell ref="C55:D55"/>
    <mergeCell ref="C56:D56"/>
    <mergeCell ref="C63:D63"/>
    <mergeCell ref="C64:D64"/>
    <mergeCell ref="C57:D57"/>
    <mergeCell ref="C58:D58"/>
    <mergeCell ref="C59:D59"/>
    <mergeCell ref="C60:D60"/>
    <mergeCell ref="C61:D61"/>
    <mergeCell ref="C62:D62"/>
    <mergeCell ref="C65:D65"/>
    <mergeCell ref="C66:D66"/>
    <mergeCell ref="C45:D45"/>
    <mergeCell ref="C46:D46"/>
    <mergeCell ref="A51:G51"/>
    <mergeCell ref="C52:D52"/>
    <mergeCell ref="C53:D53"/>
    <mergeCell ref="C54:D54"/>
    <mergeCell ref="C47:D47"/>
    <mergeCell ref="C48:D48"/>
    <mergeCell ref="C19:D19"/>
    <mergeCell ref="A20:G20"/>
    <mergeCell ref="C33:D33"/>
    <mergeCell ref="C34:D34"/>
    <mergeCell ref="C23:D23"/>
    <mergeCell ref="C24:D24"/>
    <mergeCell ref="C25:D25"/>
    <mergeCell ref="C26:D26"/>
    <mergeCell ref="C31:D31"/>
    <mergeCell ref="C32:D32"/>
    <mergeCell ref="C27:D27"/>
    <mergeCell ref="C28:D28"/>
    <mergeCell ref="C49:D49"/>
    <mergeCell ref="C50:D50"/>
    <mergeCell ref="C43:D43"/>
    <mergeCell ref="C44:D44"/>
    <mergeCell ref="C41:D41"/>
    <mergeCell ref="C42:D42"/>
    <mergeCell ref="C21:D21"/>
    <mergeCell ref="C22:D22"/>
    <mergeCell ref="C39:D39"/>
    <mergeCell ref="C40:D40"/>
    <mergeCell ref="C35:D35"/>
    <mergeCell ref="C36:D36"/>
    <mergeCell ref="C37:D37"/>
    <mergeCell ref="C38:D38"/>
    <mergeCell ref="C29:D29"/>
    <mergeCell ref="C30:D30"/>
    <mergeCell ref="C16:D16"/>
    <mergeCell ref="F4:G4"/>
    <mergeCell ref="C17:D17"/>
    <mergeCell ref="C18:D18"/>
    <mergeCell ref="C11:D11"/>
    <mergeCell ref="C12:D12"/>
    <mergeCell ref="C13:D13"/>
    <mergeCell ref="C14:D14"/>
    <mergeCell ref="C15:D15"/>
    <mergeCell ref="B3:E3"/>
    <mergeCell ref="A9:G9"/>
    <mergeCell ref="C10:D10"/>
    <mergeCell ref="C7:D7"/>
    <mergeCell ref="C8:D8"/>
    <mergeCell ref="B4:D4"/>
    <mergeCell ref="B5:D5"/>
    <mergeCell ref="F5:G5"/>
  </mergeCells>
  <printOptions horizontalCentered="1"/>
  <pageMargins left="0.3937007874015748" right="0.3937007874015748" top="0.7874015748031497" bottom="0.5905511811023623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Cuc</dc:creator>
  <cp:keywords/>
  <dc:description/>
  <cp:lastModifiedBy>Utilizator</cp:lastModifiedBy>
  <cp:lastPrinted>2018-04-02T10:29:52Z</cp:lastPrinted>
  <dcterms:created xsi:type="dcterms:W3CDTF">2018-03-30T19:41:58Z</dcterms:created>
  <dcterms:modified xsi:type="dcterms:W3CDTF">2019-07-02T08:23:21Z</dcterms:modified>
  <cp:category/>
  <cp:version/>
  <cp:contentType/>
  <cp:contentStatus/>
</cp:coreProperties>
</file>